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отчет2009" sheetId="1" r:id="rId1"/>
    <sheet name="отчет 2010" sheetId="2" r:id="rId2"/>
    <sheet name="отчет2011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<sst xmlns="http://schemas.openxmlformats.org/spreadsheetml/2006/main" count="318" uniqueCount="207">
  <si>
    <r>
      <t xml:space="preserve">Справка - </t>
    </r>
    <r>
      <rPr>
        <sz val="12"/>
        <rFont val="Arial"/>
        <family val="2"/>
      </rPr>
      <t>Реальных денежных средств на счету в банке с учетом платежей за декабрь 2010г., оплаченных в январе 2011г.</t>
    </r>
  </si>
  <si>
    <t>Главный бухгалтер</t>
  </si>
  <si>
    <t>Проверка 2009</t>
  </si>
  <si>
    <t>Начисление тыс. руб.</t>
  </si>
  <si>
    <t>Поступление</t>
  </si>
  <si>
    <t>Расходы</t>
  </si>
  <si>
    <t>Остаток</t>
  </si>
  <si>
    <t>1. Квартплата</t>
  </si>
  <si>
    <t>3. Администрация - Компенсация за вывоз и утилизацию ТБО (перечисляется администрацией в связи с подорожанием хранения ТБО на полигоне)</t>
  </si>
  <si>
    <r>
      <t xml:space="preserve">3. Администрация - Компенсация за вывоз и утилизацию ТБО </t>
    </r>
    <r>
      <rPr>
        <sz val="12"/>
        <rFont val="Arial"/>
        <family val="2"/>
      </rPr>
      <t>(перечисляется администрацией в связи с подорожанием хранения ТБО на полигоне)</t>
    </r>
  </si>
  <si>
    <t>Итого</t>
  </si>
  <si>
    <t>Начислено поставщиками тыс. руб.</t>
  </si>
  <si>
    <t xml:space="preserve">  на р/с</t>
  </si>
  <si>
    <t>в кассе</t>
  </si>
  <si>
    <t xml:space="preserve"> Остаток средств на начало года:</t>
  </si>
  <si>
    <t>8. Затраты на содержание и ремонт общего имущества, в т.ч.</t>
  </si>
  <si>
    <t>Итого средств</t>
  </si>
  <si>
    <t>4. Оплата коммунальных услуг (вода, подогрев воды, отопление газ)</t>
  </si>
  <si>
    <t>5. Обслуживание лифтов</t>
  </si>
  <si>
    <t>6. Затраты на вывоз мусора</t>
  </si>
  <si>
    <t>2.3. Затраты на обслуживание домофонов ( ООО "Севзапсервис")</t>
  </si>
  <si>
    <t>2.4. Плановые затраты на содержание и ремонт общего имущества</t>
  </si>
  <si>
    <t xml:space="preserve">2.4.1. Обслуживание  дома и придомовых территорий (з/п дворников, уборщиц, сантехника и др. по штатному расписанию, з/п председателя, бухгалтера) </t>
  </si>
  <si>
    <r>
      <t xml:space="preserve">2.4.2.Налоги, </t>
    </r>
    <r>
      <rPr>
        <sz val="12"/>
        <rFont val="Arial"/>
        <family val="2"/>
      </rPr>
      <t>в т.ч. штраф по земельному налогу  и пени 1,8 тыс. руб.</t>
    </r>
  </si>
  <si>
    <t>2.4.3. Затраты на электроэнергию мест общего пользования (ОАО "Красногорская электросеть" )</t>
  </si>
  <si>
    <t xml:space="preserve">2.4.4. ООО "СТЭЛ" (паспортно-административные услуги) </t>
  </si>
  <si>
    <t>2.4.5. ООО "Эрейна" (информационные услуги, электронная сдача отчетности)</t>
  </si>
  <si>
    <t>2.4.6. ЦентрТелеком (услуги связи, телефон в правлении)</t>
  </si>
  <si>
    <t>2.4.7. ООО "КУБ-Дизайн+"  (Механическая уборка территории трактором)</t>
  </si>
  <si>
    <t xml:space="preserve">2.4.8. ФГУП МОЦД (услуги по дератизации и дезинфекции) </t>
  </si>
  <si>
    <t>2.4.9. ИП Магазева Н.Р. Хоз. принадлежности       (   сч. 37 от 14.04.2009,    сч. 108 от 09.09.2009)</t>
  </si>
  <si>
    <t>2.4.10. МЦФЭР (подписчка на журнал "Управление многоквартирным домом)</t>
  </si>
  <si>
    <t>2.4.11. Хозяйственные расходы (подотчетные расходы)</t>
  </si>
  <si>
    <t>7. затраты на содержание домофона</t>
  </si>
  <si>
    <t>9. заработная плата</t>
  </si>
  <si>
    <t>10. Налоговые платежи</t>
  </si>
  <si>
    <t>11. Хоз. расходы</t>
  </si>
  <si>
    <t>12.Текущий  ремонт и обслуживание общего имущества</t>
  </si>
  <si>
    <t>13. Остаток средств в кассе на конец года</t>
  </si>
  <si>
    <t>14. Остаток средств на р/с на конец года</t>
  </si>
  <si>
    <t>2.4.1. Обслуживание  дома и придомовых территорий (з/п дворников, уборщиц, сантехника и др. по штатному расписанию, з/п председателя, бухгалтера)</t>
  </si>
  <si>
    <t>2.4.2.Налоги</t>
  </si>
  <si>
    <t xml:space="preserve">2.4.4 ООО "СТЭЛ" (паспортно-административные услуги) </t>
  </si>
  <si>
    <t>2.4.5. ООО "Природа"    дог. подряда №5/10 от 28.04.10 (Изготовление и установка металлических заграждений)</t>
  </si>
  <si>
    <t>2.4.7. ООО "КУБ-Дизайн+"  (Полив газонов сч. 164 от 04.08.10)</t>
  </si>
  <si>
    <t>2.4.9. КМЗ (   сч. 0270215 от 09.04.2010  изготовление расчетных книжек)</t>
  </si>
  <si>
    <t>2.4.10. ИП Магазева Н.Р. Хоз. принадлежности       (   сч. 150 от 25.12.2010,    сч. 33 от 06.04.2010)</t>
  </si>
  <si>
    <t>2.4.11. ООО "ВОАНДА" (противогололедный реагент)</t>
  </si>
  <si>
    <t>2.4.12. МУП "РСП" (сч. 9 от 17.05.10 дог. 4 от  15.04.10  за ремонт подъездов)</t>
  </si>
  <si>
    <t>2.4.13.. Хозяйственные расходы (подотчетные расходы)</t>
  </si>
  <si>
    <t>Проверка 2010</t>
  </si>
  <si>
    <t>2.4.5. ЦентрТелеком (услуги связи, телефон в правлении)</t>
  </si>
  <si>
    <t>2.4.6. Ростелеком (услуги связи, телефон в правлении)</t>
  </si>
  <si>
    <t xml:space="preserve">2.4.7. ФГУП МОЦД (услуги по дератизации и дезинфекции) </t>
  </si>
  <si>
    <t>2.4.8. ООО "Межторг"    сч. 290 от 24.10.2011 напольное щетин. покрытие</t>
  </si>
  <si>
    <t>2.4.9. ИП Магазева Н.Р. Хоз. Принадлежности       (сч. 109 от 07.10.11 лампы, ткань для пола идр.)</t>
  </si>
  <si>
    <t>2.4.10. ООО "ВОАНДА" (противогололедный реагент, песок)</t>
  </si>
  <si>
    <t>2.4.11. ООО "САЛО"    сч. 261 от 22.09.11 за работы по дог. №17 от 22.09.11 установка почтовых ящиков, монтаж-демонтаж</t>
  </si>
  <si>
    <t xml:space="preserve">2.4.12. ООО МО "Вертикаль" (ремонт 1-х этажей)    </t>
  </si>
  <si>
    <t>2.4.13. Хозяйственные расходы (подотчетные расходы)</t>
  </si>
  <si>
    <t>2.5. Внеплановые затраты на содержание и ремонт общего имущества</t>
  </si>
  <si>
    <t>2.4.14. ООО "Андра" трубы, хомуты, муфты, анкеры</t>
  </si>
  <si>
    <t>2.4.15. Работы по дог. Подряда ВаргановА.А. (замена труб в подвале на прогресс. Полипропиленовые, кран шаровой)</t>
  </si>
  <si>
    <t>2.4.16. ООО Сантехкомплект сч. М100002625 от 14.07.2011( кран шаровый)</t>
  </si>
  <si>
    <t>2.5.1. ООО "САЛО"     дог. №17 от 22.09.11 монтаж-демонтаж  почтовых ящиков по просьбе жителей</t>
  </si>
  <si>
    <t>2.5.2. ООО "КУБ-Дизайн+" (валка деревьев)    сч. 163 от 11.07.10</t>
  </si>
  <si>
    <t>2.5.3. ООО "СТЭЛ" (механизированная очистка дорог от снега)</t>
  </si>
  <si>
    <t>2.5.4. Уплата земельного налога за 4 кв. 2010г.</t>
  </si>
  <si>
    <t>2.5.5. Переплата по налогам (в пенсионный фонд, ФСС) сбой в работе программы</t>
  </si>
  <si>
    <t>2.5.6. ООО "Коминтек-К" (Снегоуборочная машина, расходные материалы)</t>
  </si>
  <si>
    <t>2.4.17. ООО "Природа"    дог. подряда №18/11 от 18.07.11 (благоустройство придомовой территории)</t>
  </si>
  <si>
    <t>2.5.7. ФГУП МОЦД (обработка подвала от блох, обр. мусоросб. от тараканов)</t>
  </si>
  <si>
    <t>2. Прочие поступления (возврат ошибочно перечисленных  платежей)</t>
  </si>
  <si>
    <t>III. Остатки на р/сч.  в банке на конец периода</t>
  </si>
  <si>
    <t>в т.ч. оплачено в январе 2011г. за  ноябрь 2010г. 605,29 тыс. руб.;  декабрь 2010г.  -741,76 тыс. руб.,  всего 1347,06 тыс.руб.</t>
  </si>
  <si>
    <t>Оплата за декабрь 2011г. в январе  2012г., сумма     741,86 тыс. руб.</t>
  </si>
  <si>
    <t>Оплата за декабрь 2011г. в январе  2012г., сумма         20,56 тыс. руб.</t>
  </si>
  <si>
    <t>Оплата за декабрь 2011г. в январе  2012г., сумма       45,04,06 тыс. руб.</t>
  </si>
  <si>
    <t>Оплата за декабрь 2011г. в январе  2012г., сумма        35.85 тыс. руб.</t>
  </si>
  <si>
    <t>Оплата за декабрь 2011г. в январе  2012г., сумма        4,63 тыс. руб.</t>
  </si>
  <si>
    <t>Оплата за декабрь 2011г. в январе  2012г., сумма         1 тыс. руб.</t>
  </si>
  <si>
    <t>Оплата за декабрь 2011г. в январе  2012г., сумма        2,06 тыс. руб.</t>
  </si>
  <si>
    <r>
      <t xml:space="preserve">4. ООО "ВЕРТИКАЛЬ" (сч. 65 от 30.12.11 техническое обслуживание систем коллективного телевизионного приема за октябрь-декабрь 2011г.) </t>
    </r>
    <r>
      <rPr>
        <sz val="12"/>
        <rFont val="Arial"/>
        <family val="2"/>
      </rPr>
      <t>Оплата за декабрь 2011г.  2012г., сумма     30,2 тыс. руб.</t>
    </r>
  </si>
  <si>
    <t>III. Остатки на расчетном счете в банке на 01.01.12</t>
  </si>
  <si>
    <t>IV. Платежи  за декабрь 2011г., которые уплачены в  2012г.</t>
  </si>
  <si>
    <t>Всего сумма платежа 54,3 тыс. руб. ; Опл. в январе 2012  27,15 тыс. руб.</t>
  </si>
  <si>
    <t>оплачено за декабрь 2010г    в январе 2011г. ,   сумма 45,04 тыс. руб.</t>
  </si>
  <si>
    <t>оплачено за декабрь 2010г    в январе 2011г.,  сумма                       30,8 тыс. руб.</t>
  </si>
  <si>
    <t>оплачено за  2010г.   в  2011г. ,   сумма   169,92 тыс. руб.</t>
  </si>
  <si>
    <r>
      <t>2. Прочие поступления (</t>
    </r>
    <r>
      <rPr>
        <sz val="14"/>
        <rFont val="Arial"/>
        <family val="0"/>
      </rPr>
      <t>возврат</t>
    </r>
    <r>
      <rPr>
        <b/>
        <sz val="14"/>
        <rFont val="Arial"/>
        <family val="0"/>
      </rPr>
      <t xml:space="preserve"> </t>
    </r>
    <r>
      <rPr>
        <sz val="14"/>
        <rFont val="Arial"/>
        <family val="0"/>
      </rPr>
      <t>ошибочно перечисленных  платежей)</t>
    </r>
  </si>
  <si>
    <r>
      <t xml:space="preserve"> </t>
    </r>
    <r>
      <rPr>
        <b/>
        <sz val="14"/>
        <rFont val="Arial"/>
        <family val="2"/>
      </rPr>
      <t xml:space="preserve">Остатки на счете в банке на 01.01.11 </t>
    </r>
    <r>
      <rPr>
        <sz val="12"/>
        <rFont val="Arial"/>
        <family val="2"/>
      </rPr>
      <t>Справочная информация -</t>
    </r>
    <r>
      <rPr>
        <sz val="10"/>
        <rFont val="Arial"/>
        <family val="2"/>
      </rPr>
      <t xml:space="preserve">  из этой суммы необходимо заплатить в январе 2011 поставщикам (ОАО "КРАСНОГОРСКАЯ ТЕПЛОСЕТЬ, ОАО "ВОДОКАНАЛ", ООО "Красногорский Коммунальщик" и др.)  1633,94 тыс. руб. (отложенный платеж)            (4549,87тыс. руб. -1633,94 тыс. руб =2915,92 тыс. руб.)</t>
    </r>
  </si>
  <si>
    <r>
      <t xml:space="preserve">2. Администрация - Компенсация за вывоз и утилизацию ТБО </t>
    </r>
    <r>
      <rPr>
        <sz val="10"/>
        <rFont val="Arial"/>
        <family val="2"/>
      </rPr>
      <t>(перечисляется администрацией в связи с подорожанием хранения ТБО на полигоне)</t>
    </r>
  </si>
  <si>
    <t>в т.ч. оплачено в январе 2011г. за  декабрь 2009г.  -565,49 тыс. руб.</t>
  </si>
  <si>
    <t>ИТОГО ПОСТУПЛЕНИЙ В 2010 ГОДУ</t>
  </si>
  <si>
    <t>Оплата за  ноябрь 2010г. 605,29 тыс. руб.;  декабрь 2010г.  -741,76 тыс. руб.,  всего 1347,06 тыс.руб. в январе 2011г.</t>
  </si>
  <si>
    <t>Оплата за  2010г.  в сумме  169,92 тыс. руб. в 2011г.</t>
  </si>
  <si>
    <t xml:space="preserve">Оплата за  2010г.  в сумме  30,80 тыс. руб. в 2011г.    </t>
  </si>
  <si>
    <t>2.2.3. ОСАО "РЕСО-Гарантия" (сч. 38#395347079  по договору № 395347079 от 13.05.2010 за страхование гражданской ответственности опасных производственных объектов - лифтов)</t>
  </si>
  <si>
    <t>2.2.5. ООО ПИЦ "КОЛИС" (дог. 038-к/10 от 01.12.2009 Обследование тех. состояния Лифтов) всего по договору 111,16 тыс. руб.</t>
  </si>
  <si>
    <t>Оплата за декабрь 2010г в 2011г.  в сумме 33,67 тыс. руб.</t>
  </si>
  <si>
    <t>Оплата за декабрь 2010г в 2011г.  в сумме   7,45 тыс. руб.</t>
  </si>
  <si>
    <t>1. Затраты на отопление и подогрев воды (ОАО "КРАСНОГОРСКАЯ ТЕПЛОСЕТЬ") за  ноябрь 2010г. 605,29 тыс. руб.;  декабрь 2010г.  -741,76 тыс. руб.</t>
  </si>
  <si>
    <t xml:space="preserve">3. Затраты на холодное водоснабжение и водоотведение, включая воставку воды для горячего водоснабдения (ОАО "ВОДОКАНАЛ")   </t>
  </si>
  <si>
    <t>IV. Платежи за декабрь 2010г., оплаченные  поставщикам в  2011г.</t>
  </si>
  <si>
    <t>2. Возмещение льгот , соц.защита (ветераны труда, инвалиды, участники ВОВ)</t>
  </si>
  <si>
    <t>Оплата за  декабрь 2009г.  -565,49 тыс. руб. в январе 2010г.</t>
  </si>
  <si>
    <t>в т.ч. оплачено в январе 2009г. за  декабрь 2008г. -          14,3 тыс. руб.</t>
  </si>
  <si>
    <t>Оплата за  декабрь 2009г.  в январе 2010г.,  сумма            45,04 тыс. руб.</t>
  </si>
  <si>
    <t>Оплата за  декабрь 2009г.  в январе 2010г.,  сумма     31,46 тыс. руб.</t>
  </si>
  <si>
    <t>2.2.6. МУП "РСП" (сч.22 от 09.06.09 дог. №11 от 09.06.2009 за ремонт машинного лифтового помещения с 1 по 4 подъезд, лестничных пролетов технических этажей)</t>
  </si>
  <si>
    <t>в т.ч. оплаченов 2009г.  за 4 кв. 2008г       30,7 тыс. руб.</t>
  </si>
  <si>
    <t>в т.ч. оплачено в 2009г. за декабрь 2008г. -7,8 тыс.руб.</t>
  </si>
  <si>
    <t>в т.ч. оплачено в январе 2009г. за  декабрь 2008г.  -397,93 тыс. руб.</t>
  </si>
  <si>
    <t>2.2.5. ООО ПИЦ "КОЛИС" (дог. 038-к/10 от 01.12.2009 Обследование тех. состояния лифтов на сумму  111,16 тыс. руб.) авансовый платеж</t>
  </si>
  <si>
    <t>Козырева Т.А.</t>
  </si>
  <si>
    <t>ОТЧЕТ ОБ ИСПОЛНЕНИИ СМЕТЫ ЖСК "ЗОРКИЙ ЗА 2011 ГОД</t>
  </si>
  <si>
    <t>Наименование  разделов и статей</t>
  </si>
  <si>
    <t>Факт за 2011 год тыс. руб.</t>
  </si>
  <si>
    <t>ИТОГО ПОСТУПЛЕНИЙ ПО 2011 ГОДУ</t>
  </si>
  <si>
    <t>Раздел I. Источники средств</t>
  </si>
  <si>
    <t>Раздел II. РАСХОДЫ</t>
  </si>
  <si>
    <t>1. Затраты  членов ЖСК "Зоркий " на коммунальные услуги</t>
  </si>
  <si>
    <t>1.1. Затраты на отопление и подогрев воды (ОАО "КРАСНОГОРСКАЯ ТЕПЛОСЕТЬ")</t>
  </si>
  <si>
    <t>Всего расходов по текущей деятельности</t>
  </si>
  <si>
    <t>2. Затраты  членов ЖСК "Зоркий " на содержание и ремонт общего имущества</t>
  </si>
  <si>
    <t>1.2. Затраты за поставку газа (Филиал ГУП "Мособлгаз" "Красногорскмежрайгаз" Красногорский филиал )</t>
  </si>
  <si>
    <t xml:space="preserve">2.1. Затраты на вывоз мусора </t>
  </si>
  <si>
    <t>2.1.1. Затраты на вывоз мусора (ООО "Красногорский Коммунальщик" )</t>
  </si>
  <si>
    <t>2.1.2. Затраты на приобретение мусорных пластиковых контейнеров (ООО "Фирма Спецмеханизация" )- 2 шт.</t>
  </si>
  <si>
    <t>2.2.1. Затраты на техническое комплексное с операторами и аварийное обслуживание лифтов (ООО "Лифт")</t>
  </si>
  <si>
    <t xml:space="preserve">2.2. Затраты на обслуживание лифтов </t>
  </si>
  <si>
    <t>3. Прочие расходы</t>
  </si>
  <si>
    <t>3.1. Возврат ошибочно поступивших платежей (Лаврентьев Бр. Горож. 8)</t>
  </si>
  <si>
    <t>3.2. Комиссия банка за услуги по сбору платежей</t>
  </si>
  <si>
    <t>2.2.2. ОСАО "РЕСО-Гарантия" (   сч. 38#810021113 от 13.05.2011, за страх. гражданской . ответственности опасных производственных . объектов - лифтов)</t>
  </si>
  <si>
    <t xml:space="preserve">2.2.3. ООО "Русь ЭО"   ( дог. № 20/113 от 11.01.2011) техническое освидетельствование лифтов </t>
  </si>
  <si>
    <t>1.3. Затраты на холодное водоснабжение и водоотведение, включая воставку воды для горячего водоснабдения (ОАО "ВОДОКАНАЛ")</t>
  </si>
  <si>
    <t>1. Затраты на отопление и подогрев воды (ОАО "КРАСНОГОРСКАЯ ТЕПЛОСЕТЬ")</t>
  </si>
  <si>
    <t>2. Затраты за поставку газа (Филиал ГУП "Мособлгаз" "Красногорскмежрайгаз" Красногорский филиал )</t>
  </si>
  <si>
    <t>ОТЧЕТ ОБ ИСПОЛНЕНИИ СМЕТЫ ЖСК "ЗОРКИЙ ЗА 2010 ГОД</t>
  </si>
  <si>
    <t>2.1.1. Затраты на вывоз мусора (ООО "Красногорский Коммунальщик" мех. уборка, утилизация ТБО Договор №203 от 31.12.2009г)</t>
  </si>
  <si>
    <t>2.2.2. Затраты на устройство покрытий из стальных плит ООО "Лифт" дог. №25 от 01.11.2010</t>
  </si>
  <si>
    <t>2.2.4. ООО "Аркада" (Электродвигатель, полумуфта, палец сч. 266 от 12.04.2010)</t>
  </si>
  <si>
    <t>3.1. Комиссия банка за услуги по сбору платежей</t>
  </si>
  <si>
    <t xml:space="preserve">2.ООО "СТЭЛ" (паспортно-административные услуги) </t>
  </si>
  <si>
    <t>4. Затраты на вывоз мусора (ООО "Красногорский Коммунальщик" мех. уборка, утилизация ТБО Договор №203 от 31.12.2009г)</t>
  </si>
  <si>
    <t>5. Затраты на техническое комплексное с операторами и аварийное обслуживание лифтов (ООО "Лифт")</t>
  </si>
  <si>
    <t>6. Затраты на электроэнергию мест общего пользования (ОАО "Красногорская электросеть" )</t>
  </si>
  <si>
    <t>Факт за 2010 год тыс. руб.</t>
  </si>
  <si>
    <t>III. Остатки на счете в банке на 01.01.11</t>
  </si>
  <si>
    <t>ОТЧЕТ ОБ ИСПОЛНЕНИИ СМЕТЫ ЖСК "ЗОРКИЙ ЗА 2009 ГОД</t>
  </si>
  <si>
    <t xml:space="preserve">ООО Русь ЭО" (сч  41/1 дог. 41/4 от 11.01.08 техническое освидетельствование лифтов </t>
  </si>
  <si>
    <t>ООО Русь ЭО" (сч  41/1Ф-0 дог. 41/4Ф-0 от 11.01.08 измерение полного сопротивления петли фаза 0)</t>
  </si>
  <si>
    <t>2.2.3. ОСАО "РЕСО-Гарантия" ( за страх. гражданской . ответственности опасных производственных . объектов - лифтов)</t>
  </si>
  <si>
    <t>ФГУП МОЦД  (обработка подвального помещения от блох)</t>
  </si>
  <si>
    <t>ООО "ПОДЪЕМНИК" (диспетчерское обсл. лифтов в декабре 2008)</t>
  </si>
  <si>
    <t>2.1.1. Затраты на вывоз мусора (ООО "Красногорский Коммунальщик" мех. уборка, утилизация ТБО Договор №203 от 20.12.2008г)</t>
  </si>
  <si>
    <t>III. Остатки на счете в банке на 01.01.10</t>
  </si>
  <si>
    <t xml:space="preserve"> Остатки на счете в банке на 01.01.10</t>
  </si>
  <si>
    <t xml:space="preserve"> Остатки на счете в банке на 01.01.09</t>
  </si>
  <si>
    <t>ИТОГО ДЕНЕЖНЫХ СРЕДСТВ ПО 2009 ГОДУ</t>
  </si>
  <si>
    <t>Выставлено  счетов поставщиками, тыс. руб.</t>
  </si>
  <si>
    <t>Факт за 2009 год, тыс. руб.</t>
  </si>
  <si>
    <t xml:space="preserve">ИТОГО ДЕНЕЖНЫХ СРЕДСТВ </t>
  </si>
  <si>
    <t>В 2009г. было оплачено 60 тыс. руб.</t>
  </si>
  <si>
    <t>Оплачено в 2010г. за декабрь 2009г.          31,46 тыс. руб.</t>
  </si>
  <si>
    <t xml:space="preserve">3. ООО МО "Вертикаль" (ремонт 1-х этажей)    </t>
  </si>
  <si>
    <t xml:space="preserve"> </t>
  </si>
  <si>
    <t>ИТОГО ДЕНЕЖНЫХ СРЕДСТВ</t>
  </si>
  <si>
    <t>1. Платежи членов ЖСК "Зоркий ", пришедшие на расчетный счет</t>
  </si>
  <si>
    <t xml:space="preserve">Главный бухгалтер </t>
  </si>
  <si>
    <t>Утвержден</t>
  </si>
  <si>
    <t xml:space="preserve">1. Платежи членов ЖСК "Зоркий-3", пришедшие на расчетный счет, </t>
  </si>
  <si>
    <t>в т.ч. на счет капремонта</t>
  </si>
  <si>
    <t>Факт за 2015 год, руб.</t>
  </si>
  <si>
    <t xml:space="preserve">РАСПРЕДЕЛЕНИЕ ДЕНЕЖНЫХ СРЕДСТВ  ЖСК "ЗОРКИЙ-3" В 2015 Г. </t>
  </si>
  <si>
    <r>
      <t xml:space="preserve"> </t>
    </r>
    <r>
      <rPr>
        <b/>
        <sz val="10"/>
        <rFont val="Arial"/>
        <family val="0"/>
      </rPr>
      <t xml:space="preserve">Остатки на р/сч. в банке на 01.01.15 </t>
    </r>
  </si>
  <si>
    <r>
      <t>2. Прочие доходы (</t>
    </r>
    <r>
      <rPr>
        <sz val="10"/>
        <rFont val="Arial"/>
        <family val="0"/>
      </rPr>
      <t>% по вкладу</t>
    </r>
    <r>
      <rPr>
        <b/>
        <sz val="10"/>
        <rFont val="Arial"/>
        <family val="0"/>
      </rPr>
      <t>)</t>
    </r>
  </si>
  <si>
    <r>
      <t xml:space="preserve">            Отчет председателя</t>
    </r>
    <r>
      <rPr>
        <sz val="16"/>
        <rFont val="Arial"/>
        <family val="0"/>
      </rPr>
      <t>.</t>
    </r>
  </si>
  <si>
    <r>
      <t xml:space="preserve">1.1. Затраты на отопление и подогрев воды </t>
    </r>
    <r>
      <rPr>
        <sz val="9"/>
        <rFont val="Arial"/>
        <family val="2"/>
      </rPr>
      <t>(ОАО "КРАСНОГОРСКАЯ ТЕПЛОСЕТЬ")</t>
    </r>
  </si>
  <si>
    <t xml:space="preserve">2.1. Затраты на обслуживание лифтов </t>
  </si>
  <si>
    <t>2.1.1. Затраты на техническое комплексное с операторами и аварийное обслуживание лифтов (ООО "Лифт")</t>
  </si>
  <si>
    <t>2.1.2. ООО "Лифт" сч. 162 от 25.05.2015 за замену энергодвигателя  на лифте</t>
  </si>
  <si>
    <t>2.1.3. ОСАО "РЕСО-Гарантия" ( за страх. гражданской . ответственности опасных производственных . объектов - лифтов)</t>
  </si>
  <si>
    <t>2.1.4. ООО "Русь ЭО" за оценку соответствия лифтов, отработавших назначенный срок службы, требованиям технического регламента рег. №87297, 87298, 87299</t>
  </si>
  <si>
    <t>2.2. Затраты на обслуживание домофонов ( ООО "Севзапсервис")</t>
  </si>
  <si>
    <t>2.3. ООО "ДЭЗ-сервис" - комплексное обслуживание и санитарное содержание  по дог. № 102 от 24.12.12</t>
  </si>
  <si>
    <t>2.4. Затраты на электроэнергию мест общего пользования (ОАО "Красногорская электросеть" )</t>
  </si>
  <si>
    <t xml:space="preserve">2.5. ЗАО " КРЦ"(паспортно-административные услуги,) </t>
  </si>
  <si>
    <t>2.6. ООО "ТаймВэб" за аренду  хостинга</t>
  </si>
  <si>
    <t>2.7. ФГУП МОЦД (услуги по дератизации и дезинфекции)</t>
  </si>
  <si>
    <t>2.8. ООО "Эко-сервис" (за мех.уборку и утилизацию ТБО)</t>
  </si>
  <si>
    <t xml:space="preserve">2.9. ООО "ВЕРТИКАЛЬ" (техническое обслуживание систем коллективного телевизионного приема) </t>
  </si>
  <si>
    <t>2.10. ООО "ЦентрЭнерго" за поверку многоканального тепловычислителя для теплосчетчиков</t>
  </si>
  <si>
    <t>2.11. ООО "М-Сервис" за модернизацию подъездного оборудования</t>
  </si>
  <si>
    <t>2.12. ИП  Терехов  за промывку системы ГВС, демонтаж, монтаж приборов и средств измерения узла учета</t>
  </si>
  <si>
    <t>2.13. ООО "ПАРТОСГАЗСЕРВИС" за техобслуживание газового оборудования</t>
  </si>
  <si>
    <t>2.14. ООО "Тензор" а неисключительные права использования "СБиС++ЭО-Lite, ЮЛ, ОСНО, основ. аб. в теч. 1 года (Лиц. сч. №3435304), генерацию электронной подписи</t>
  </si>
  <si>
    <t>2.15. Хозяйственные нужды</t>
  </si>
  <si>
    <t>2.16. З/п председателя, бухгалтера</t>
  </si>
  <si>
    <t>2. Затраты  ЖСК "Зоркий-3 " на содержание и ремонт общего имущества</t>
  </si>
  <si>
    <t xml:space="preserve">           Все указанные цифры подтверждены выписками из банка, соответствующими договорами, сметами, счетами и актами. Все коммуникации и инфраструктура дома находится в рабочем состоянии.</t>
  </si>
  <si>
    <t>Председатель правления                                                         Новикова И.А.</t>
  </si>
  <si>
    <t>2. счет капремонта 40705810940000001163</t>
  </si>
  <si>
    <t>1. расчетный счет 40703810040210102204</t>
  </si>
  <si>
    <t>1.3. Затраты на холодное водоснабжение и водоотведение, включая поставку воды для горячего водоснабдения (ОАО "ВОДОКАНАЛ")</t>
  </si>
  <si>
    <t>2.17. Взносы в ФСС, ПФР, НДФЛ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</si>
</sst>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0"/>
      <name val="Arial"/>
      <family val="0"/>
    </font>
    <font>
      <sz val="1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16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7" xfId="0" applyFont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0" fontId="1" fillId="0" borderId="12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8" xfId="0" applyFont="1" applyBorder="1" applyAlignment="1">
      <alignment vertical="center" wrapText="1"/>
    </xf>
    <xf numFmtId="0" fontId="1" fillId="0" borderId="20" xfId="0" applyFont="1" applyBorder="1" applyAlignment="1">
      <alignment horizontal="center" wrapText="1"/>
    </xf>
    <xf numFmtId="2" fontId="3" fillId="0" borderId="24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 vertical="center" wrapText="1"/>
    </xf>
    <xf numFmtId="2" fontId="3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/>
    </xf>
    <xf numFmtId="0" fontId="4" fillId="0" borderId="23" xfId="0" applyFont="1" applyBorder="1" applyAlignment="1">
      <alignment vertical="center" wrapText="1"/>
    </xf>
    <xf numFmtId="2" fontId="4" fillId="0" borderId="14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4" fillId="0" borderId="31" xfId="0" applyNumberFormat="1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2" fontId="1" fillId="0" borderId="1" xfId="0" applyNumberFormat="1" applyFont="1" applyBorder="1" applyAlignment="1">
      <alignment wrapText="1"/>
    </xf>
    <xf numFmtId="0" fontId="3" fillId="0" borderId="3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2" fontId="3" fillId="0" borderId="34" xfId="0" applyNumberFormat="1" applyFont="1" applyBorder="1" applyAlignment="1">
      <alignment/>
    </xf>
    <xf numFmtId="0" fontId="4" fillId="0" borderId="7" xfId="0" applyFont="1" applyBorder="1" applyAlignment="1">
      <alignment vertical="center" wrapText="1"/>
    </xf>
    <xf numFmtId="0" fontId="3" fillId="0" borderId="27" xfId="0" applyFont="1" applyBorder="1" applyAlignment="1">
      <alignment/>
    </xf>
    <xf numFmtId="2" fontId="3" fillId="0" borderId="36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wrapText="1"/>
    </xf>
    <xf numFmtId="2" fontId="6" fillId="0" borderId="12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2" fontId="3" fillId="0" borderId="31" xfId="0" applyNumberFormat="1" applyFont="1" applyBorder="1" applyAlignment="1">
      <alignment/>
    </xf>
    <xf numFmtId="2" fontId="1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2" fontId="3" fillId="0" borderId="25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2" fontId="6" fillId="0" borderId="1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2" fontId="1" fillId="0" borderId="5" xfId="0" applyNumberFormat="1" applyFont="1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48">
      <selection activeCell="C37" sqref="C37"/>
    </sheetView>
  </sheetViews>
  <sheetFormatPr defaultColWidth="9.140625" defaultRowHeight="12.75"/>
  <cols>
    <col min="1" max="1" width="58.28125" style="44" customWidth="1"/>
    <col min="2" max="2" width="14.8515625" style="6" customWidth="1"/>
    <col min="3" max="3" width="13.7109375" style="17" customWidth="1"/>
    <col min="4" max="4" width="11.7109375" style="17" customWidth="1"/>
    <col min="5" max="5" width="15.57421875" style="6" customWidth="1"/>
    <col min="6" max="6" width="12.7109375" style="6" customWidth="1"/>
    <col min="7" max="16384" width="9.140625" style="6" customWidth="1"/>
  </cols>
  <sheetData>
    <row r="1" ht="57.75" customHeight="1">
      <c r="A1" s="126" t="s">
        <v>171</v>
      </c>
    </row>
    <row r="2" spans="1:2" ht="58.5" customHeight="1">
      <c r="A2" s="181" t="s">
        <v>150</v>
      </c>
      <c r="B2" s="181"/>
    </row>
    <row r="3" ht="12.75" customHeight="1"/>
    <row r="4" spans="1:5" ht="76.5" thickBot="1">
      <c r="A4" s="13" t="s">
        <v>116</v>
      </c>
      <c r="B4" s="70" t="s">
        <v>162</v>
      </c>
      <c r="C4" s="139" t="s">
        <v>161</v>
      </c>
      <c r="D4"/>
      <c r="E4"/>
    </row>
    <row r="5" spans="1:5" ht="25.5" customHeight="1" thickBot="1">
      <c r="A5" s="43" t="s">
        <v>119</v>
      </c>
      <c r="B5" s="48"/>
      <c r="C5" s="140"/>
      <c r="D5"/>
      <c r="E5"/>
    </row>
    <row r="6" spans="1:5" ht="27" customHeight="1" thickBot="1">
      <c r="A6" s="43" t="s">
        <v>159</v>
      </c>
      <c r="B6" s="49">
        <v>2069.07</v>
      </c>
      <c r="C6" s="75"/>
      <c r="D6"/>
      <c r="E6"/>
    </row>
    <row r="7" spans="1:5" ht="44.25" customHeight="1">
      <c r="A7" s="31" t="s">
        <v>169</v>
      </c>
      <c r="B7" s="50">
        <v>9986.85</v>
      </c>
      <c r="C7" s="21"/>
      <c r="D7"/>
      <c r="E7"/>
    </row>
    <row r="8" spans="1:5" ht="54.75" customHeight="1">
      <c r="A8" s="78" t="s">
        <v>104</v>
      </c>
      <c r="B8" s="68">
        <v>572.82</v>
      </c>
      <c r="C8" s="16"/>
      <c r="D8"/>
      <c r="E8"/>
    </row>
    <row r="9" spans="1:5" ht="67.5" customHeight="1">
      <c r="A9" s="78" t="s">
        <v>9</v>
      </c>
      <c r="B9" s="68">
        <v>54.93</v>
      </c>
      <c r="C9" s="16"/>
      <c r="D9"/>
      <c r="E9"/>
    </row>
    <row r="10" spans="1:5" ht="42.75" customHeight="1" thickBot="1">
      <c r="A10" s="69" t="s">
        <v>160</v>
      </c>
      <c r="B10" s="72">
        <f>B7+B8+B9</f>
        <v>10614.6</v>
      </c>
      <c r="C10" s="65"/>
      <c r="D10"/>
      <c r="E10"/>
    </row>
    <row r="11" spans="1:5" ht="28.5" customHeight="1" thickBot="1">
      <c r="A11" s="74" t="s">
        <v>163</v>
      </c>
      <c r="B11" s="76">
        <f>B6+B10</f>
        <v>12683.67</v>
      </c>
      <c r="C11" s="109"/>
      <c r="D11"/>
      <c r="E11"/>
    </row>
    <row r="12" spans="1:5" ht="23.25" customHeight="1" thickBot="1">
      <c r="A12" s="118" t="s">
        <v>120</v>
      </c>
      <c r="B12" s="75"/>
      <c r="C12" s="141"/>
      <c r="D12"/>
      <c r="E12"/>
    </row>
    <row r="13" spans="1:5" ht="45" customHeight="1">
      <c r="A13" s="31" t="s">
        <v>121</v>
      </c>
      <c r="B13" s="73">
        <f>B14+B17+B18</f>
        <v>6617.33</v>
      </c>
      <c r="C13" s="21">
        <f>C14+C17+C18</f>
        <v>6784.819</v>
      </c>
      <c r="D13"/>
      <c r="E13"/>
    </row>
    <row r="14" spans="1:5" ht="42" customHeight="1">
      <c r="A14" s="23" t="s">
        <v>122</v>
      </c>
      <c r="B14" s="19">
        <v>4507.45</v>
      </c>
      <c r="C14" s="16">
        <v>4675.01</v>
      </c>
      <c r="D14"/>
      <c r="E14"/>
    </row>
    <row r="15" spans="1:5" ht="42" customHeight="1">
      <c r="A15" s="45" t="s">
        <v>112</v>
      </c>
      <c r="B15" s="16"/>
      <c r="C15" s="16"/>
      <c r="D15"/>
      <c r="E15"/>
    </row>
    <row r="16" spans="1:5" ht="50.25" customHeight="1">
      <c r="A16" s="45" t="s">
        <v>105</v>
      </c>
      <c r="B16" s="16"/>
      <c r="C16" s="16"/>
      <c r="D16"/>
      <c r="E16"/>
    </row>
    <row r="17" spans="1:5" ht="60.75" customHeight="1">
      <c r="A17" s="24" t="s">
        <v>125</v>
      </c>
      <c r="B17" s="16">
        <v>209.33</v>
      </c>
      <c r="C17" s="16">
        <v>209.259</v>
      </c>
      <c r="D17"/>
      <c r="E17"/>
    </row>
    <row r="18" spans="1:5" ht="81.75" customHeight="1" thickBot="1">
      <c r="A18" s="25" t="s">
        <v>136</v>
      </c>
      <c r="B18" s="54">
        <v>1900.55</v>
      </c>
      <c r="C18" s="65">
        <v>1900.55</v>
      </c>
      <c r="D18"/>
      <c r="E18"/>
    </row>
    <row r="19" spans="1:5" ht="42" customHeight="1" thickBot="1">
      <c r="A19" s="43" t="s">
        <v>124</v>
      </c>
      <c r="B19" s="125"/>
      <c r="C19" s="140"/>
      <c r="D19"/>
      <c r="E19"/>
    </row>
    <row r="20" spans="1:5" ht="24.75" customHeight="1">
      <c r="A20" s="97" t="s">
        <v>126</v>
      </c>
      <c r="B20" s="55">
        <f>B21</f>
        <v>545.44</v>
      </c>
      <c r="C20" s="21"/>
      <c r="D20"/>
      <c r="E20"/>
    </row>
    <row r="21" spans="1:5" ht="78.75" customHeight="1">
      <c r="A21" s="23" t="s">
        <v>156</v>
      </c>
      <c r="B21" s="56">
        <v>545.44</v>
      </c>
      <c r="C21" s="16">
        <v>590.47</v>
      </c>
      <c r="D21"/>
      <c r="E21"/>
    </row>
    <row r="22" spans="1:5" ht="36" customHeight="1" thickBot="1">
      <c r="A22" s="45" t="s">
        <v>107</v>
      </c>
      <c r="B22" s="66"/>
      <c r="C22" s="67"/>
      <c r="D22"/>
      <c r="E22"/>
    </row>
    <row r="23" spans="1:5" ht="31.5" customHeight="1">
      <c r="A23" s="26" t="s">
        <v>130</v>
      </c>
      <c r="B23" s="57">
        <f>SUM(B24:B32)</f>
        <v>591.78</v>
      </c>
      <c r="C23" s="21"/>
      <c r="D23"/>
      <c r="E23"/>
    </row>
    <row r="24" spans="1:5" ht="57" customHeight="1">
      <c r="A24" s="40" t="s">
        <v>129</v>
      </c>
      <c r="B24" s="41">
        <v>357.91</v>
      </c>
      <c r="C24" s="16">
        <v>375.07</v>
      </c>
      <c r="D24"/>
      <c r="E24"/>
    </row>
    <row r="25" spans="1:5" ht="39.75" customHeight="1">
      <c r="A25" s="42" t="s">
        <v>106</v>
      </c>
      <c r="B25" s="41"/>
      <c r="C25" s="16"/>
      <c r="D25"/>
      <c r="E25"/>
    </row>
    <row r="26" spans="1:5" ht="33" customHeight="1">
      <c r="A26" s="42" t="s">
        <v>108</v>
      </c>
      <c r="B26" s="41"/>
      <c r="C26" s="16"/>
      <c r="D26"/>
      <c r="E26"/>
    </row>
    <row r="27" spans="1:5" ht="49.5" customHeight="1">
      <c r="A27" s="40" t="s">
        <v>151</v>
      </c>
      <c r="B27" s="41">
        <v>12.73</v>
      </c>
      <c r="C27" s="16"/>
      <c r="D27"/>
      <c r="E27"/>
    </row>
    <row r="28" spans="1:5" ht="60.75" customHeight="1">
      <c r="A28" s="40" t="s">
        <v>152</v>
      </c>
      <c r="B28" s="41">
        <v>5.9</v>
      </c>
      <c r="C28" s="16"/>
      <c r="D28"/>
      <c r="E28"/>
    </row>
    <row r="29" spans="1:5" ht="64.5" customHeight="1">
      <c r="A29" s="23" t="s">
        <v>153</v>
      </c>
      <c r="B29" s="19">
        <v>2</v>
      </c>
      <c r="C29" s="16"/>
      <c r="D29"/>
      <c r="E29"/>
    </row>
    <row r="30" spans="1:5" ht="48" customHeight="1">
      <c r="A30" s="39" t="s">
        <v>155</v>
      </c>
      <c r="B30" s="59">
        <v>13.6</v>
      </c>
      <c r="C30" s="65"/>
      <c r="D30"/>
      <c r="E30"/>
    </row>
    <row r="31" spans="1:5" ht="73.5" customHeight="1">
      <c r="A31" s="14" t="s">
        <v>113</v>
      </c>
      <c r="B31" s="16">
        <v>60</v>
      </c>
      <c r="C31" s="16"/>
      <c r="D31"/>
      <c r="E31"/>
    </row>
    <row r="32" spans="1:5" ht="80.25" customHeight="1">
      <c r="A32" s="122" t="s">
        <v>109</v>
      </c>
      <c r="B32" s="65">
        <v>139.64</v>
      </c>
      <c r="C32" s="65"/>
      <c r="D32"/>
      <c r="E32"/>
    </row>
    <row r="33" spans="1:5" ht="57" customHeight="1">
      <c r="A33" s="29" t="s">
        <v>20</v>
      </c>
      <c r="B33" s="83">
        <v>170.02</v>
      </c>
      <c r="C33" s="79">
        <v>139.32</v>
      </c>
      <c r="D33"/>
      <c r="E33"/>
    </row>
    <row r="34" spans="1:5" ht="39" customHeight="1" thickBot="1">
      <c r="A34" s="121" t="s">
        <v>110</v>
      </c>
      <c r="B34" s="58"/>
      <c r="C34" s="138"/>
      <c r="D34"/>
      <c r="E34"/>
    </row>
    <row r="35" spans="1:5" ht="48.75" customHeight="1" thickBot="1">
      <c r="A35" s="108" t="s">
        <v>21</v>
      </c>
      <c r="B35" s="124">
        <f>SUM(B36:B48)</f>
        <v>2444.9799999999996</v>
      </c>
      <c r="C35" s="109"/>
      <c r="D35"/>
      <c r="E35"/>
    </row>
    <row r="36" spans="1:5" ht="78.75" customHeight="1">
      <c r="A36" s="30" t="s">
        <v>22</v>
      </c>
      <c r="B36" s="123">
        <v>1784.72</v>
      </c>
      <c r="C36" s="21"/>
      <c r="D36"/>
      <c r="E36"/>
    </row>
    <row r="37" spans="1:5" ht="43.5" customHeight="1">
      <c r="A37" s="27" t="s">
        <v>23</v>
      </c>
      <c r="B37" s="19">
        <v>322.29</v>
      </c>
      <c r="C37" s="16"/>
      <c r="D37"/>
      <c r="E37"/>
    </row>
    <row r="38" spans="1:5" ht="62.25" customHeight="1">
      <c r="A38" s="29" t="s">
        <v>24</v>
      </c>
      <c r="B38" s="61">
        <v>161.87</v>
      </c>
      <c r="C38" s="16">
        <v>161.87</v>
      </c>
      <c r="D38"/>
      <c r="E38"/>
    </row>
    <row r="39" spans="1:5" ht="38.25" customHeight="1">
      <c r="A39" s="23" t="s">
        <v>25</v>
      </c>
      <c r="B39" s="19">
        <v>75.69</v>
      </c>
      <c r="C39" s="16"/>
      <c r="D39"/>
      <c r="E39"/>
    </row>
    <row r="40" spans="1:5" ht="37.5" customHeight="1">
      <c r="A40" s="45" t="s">
        <v>111</v>
      </c>
      <c r="B40" s="19"/>
      <c r="C40" s="16"/>
      <c r="D40"/>
      <c r="E40"/>
    </row>
    <row r="41" spans="1:5" ht="49.5" customHeight="1">
      <c r="A41" s="23" t="s">
        <v>26</v>
      </c>
      <c r="B41" s="19">
        <v>3.6</v>
      </c>
      <c r="C41" s="16"/>
      <c r="D41"/>
      <c r="E41"/>
    </row>
    <row r="42" spans="1:5" ht="45" customHeight="1">
      <c r="A42" s="23" t="s">
        <v>27</v>
      </c>
      <c r="B42" s="19">
        <v>4.15</v>
      </c>
      <c r="C42" s="137"/>
      <c r="D42"/>
      <c r="E42"/>
    </row>
    <row r="43" spans="1:5" ht="44.25" customHeight="1">
      <c r="A43" s="23" t="s">
        <v>28</v>
      </c>
      <c r="B43" s="19">
        <v>4</v>
      </c>
      <c r="C43" s="16"/>
      <c r="D43"/>
      <c r="E43"/>
    </row>
    <row r="44" spans="1:5" ht="40.5" customHeight="1">
      <c r="A44" s="23" t="s">
        <v>29</v>
      </c>
      <c r="B44" s="19">
        <v>8.24</v>
      </c>
      <c r="C44" s="16"/>
      <c r="D44"/>
      <c r="E44"/>
    </row>
    <row r="45" spans="1:5" ht="37.5" customHeight="1">
      <c r="A45" s="23" t="s">
        <v>154</v>
      </c>
      <c r="B45" s="19">
        <v>5.2</v>
      </c>
      <c r="C45" s="16"/>
      <c r="D45"/>
      <c r="E45"/>
    </row>
    <row r="46" spans="1:5" ht="53.25" customHeight="1">
      <c r="A46" s="23" t="s">
        <v>30</v>
      </c>
      <c r="B46" s="19">
        <v>8.54</v>
      </c>
      <c r="C46" s="16"/>
      <c r="D46"/>
      <c r="E46"/>
    </row>
    <row r="47" spans="1:5" ht="41.25" customHeight="1">
      <c r="A47" s="23" t="s">
        <v>31</v>
      </c>
      <c r="B47" s="19">
        <v>1.68</v>
      </c>
      <c r="C47" s="16"/>
      <c r="D47"/>
      <c r="E47"/>
    </row>
    <row r="48" spans="1:5" ht="64.5" customHeight="1" thickBot="1">
      <c r="A48" s="25" t="s">
        <v>32</v>
      </c>
      <c r="B48" s="19">
        <v>65</v>
      </c>
      <c r="C48" s="65"/>
      <c r="D48"/>
      <c r="E48"/>
    </row>
    <row r="49" spans="1:5" ht="45" customHeight="1">
      <c r="A49" s="31" t="s">
        <v>131</v>
      </c>
      <c r="B49" s="50">
        <f>B50</f>
        <v>43.32</v>
      </c>
      <c r="C49" s="142"/>
      <c r="D49"/>
      <c r="E49"/>
    </row>
    <row r="50" spans="1:5" ht="48" customHeight="1" thickBot="1">
      <c r="A50" s="25" t="s">
        <v>143</v>
      </c>
      <c r="B50" s="60">
        <v>43.32</v>
      </c>
      <c r="C50" s="143"/>
      <c r="D50"/>
      <c r="E50"/>
    </row>
    <row r="51" spans="1:5" ht="39" customHeight="1">
      <c r="A51" s="31" t="s">
        <v>123</v>
      </c>
      <c r="B51" s="50">
        <f>B13+B20+B23+B33+B35+B49</f>
        <v>10412.869999999999</v>
      </c>
      <c r="C51" s="21"/>
      <c r="D51"/>
      <c r="E51"/>
    </row>
    <row r="52" spans="1:5" ht="5.25" customHeight="1" thickBot="1">
      <c r="A52" s="25"/>
      <c r="B52" s="60"/>
      <c r="C52" s="65"/>
      <c r="D52"/>
      <c r="E52"/>
    </row>
    <row r="53" spans="1:5" ht="25.5" customHeight="1" thickBot="1">
      <c r="A53" s="33" t="s">
        <v>157</v>
      </c>
      <c r="B53" s="62">
        <f>B11-B51</f>
        <v>2270.800000000001</v>
      </c>
      <c r="C53" s="140" t="s">
        <v>167</v>
      </c>
      <c r="D53"/>
      <c r="E53"/>
    </row>
    <row r="54" spans="1:5" ht="27" customHeight="1">
      <c r="A54" s="31"/>
      <c r="B54" s="63"/>
      <c r="C54" s="21"/>
      <c r="D54"/>
      <c r="E54"/>
    </row>
    <row r="55" ht="24" customHeight="1">
      <c r="A55" s="37"/>
    </row>
    <row r="56" ht="41.25" customHeight="1">
      <c r="A56" s="37"/>
    </row>
    <row r="57" spans="1:3" ht="42.75" customHeight="1">
      <c r="A57" s="37" t="s">
        <v>170</v>
      </c>
      <c r="C57" s="17" t="s">
        <v>114</v>
      </c>
    </row>
    <row r="58" ht="39.75" customHeight="1">
      <c r="A58" s="37"/>
    </row>
    <row r="59" ht="39" customHeight="1">
      <c r="A59" s="37"/>
    </row>
    <row r="60" ht="18">
      <c r="A60" s="37"/>
    </row>
    <row r="61" spans="1:5" ht="18">
      <c r="A61" s="129" t="s">
        <v>2</v>
      </c>
      <c r="B61" s="1"/>
      <c r="C61" s="9"/>
      <c r="D61" s="9"/>
      <c r="E61" s="1"/>
    </row>
    <row r="62" spans="1:6" ht="48.75" customHeight="1">
      <c r="A62" s="8" t="s">
        <v>116</v>
      </c>
      <c r="B62" s="94" t="s">
        <v>3</v>
      </c>
      <c r="C62" s="94" t="s">
        <v>11</v>
      </c>
      <c r="D62" s="100" t="s">
        <v>4</v>
      </c>
      <c r="E62" s="100" t="s">
        <v>5</v>
      </c>
      <c r="F62" s="2" t="s">
        <v>6</v>
      </c>
    </row>
    <row r="63" spans="1:6" ht="48.75" customHeight="1" thickBot="1">
      <c r="A63" s="42" t="s">
        <v>14</v>
      </c>
      <c r="B63" s="94"/>
      <c r="C63" s="94"/>
      <c r="D63" s="100"/>
      <c r="E63" s="100"/>
      <c r="F63" s="2"/>
    </row>
    <row r="64" spans="1:6" ht="23.25" customHeight="1" thickBot="1">
      <c r="A64" s="42" t="s">
        <v>12</v>
      </c>
      <c r="B64" s="94"/>
      <c r="C64" s="94"/>
      <c r="D64" s="100"/>
      <c r="E64" s="100"/>
      <c r="F64" s="49">
        <v>2069.07</v>
      </c>
    </row>
    <row r="65" spans="1:6" ht="26.25" customHeight="1">
      <c r="A65" s="42" t="s">
        <v>13</v>
      </c>
      <c r="B65" s="94"/>
      <c r="C65" s="94"/>
      <c r="D65" s="100"/>
      <c r="E65" s="100"/>
      <c r="F65" s="2">
        <v>0</v>
      </c>
    </row>
    <row r="66" spans="1:6" ht="42.75" customHeight="1">
      <c r="A66" s="42" t="s">
        <v>7</v>
      </c>
      <c r="B66" s="2">
        <v>10580.18</v>
      </c>
      <c r="C66" s="2"/>
      <c r="D66" s="3">
        <v>9986.85</v>
      </c>
      <c r="E66" s="3"/>
      <c r="F66" s="2">
        <v>9986.85</v>
      </c>
    </row>
    <row r="67" spans="1:6" ht="33" customHeight="1">
      <c r="A67" s="130" t="s">
        <v>104</v>
      </c>
      <c r="B67" s="2"/>
      <c r="D67" s="10">
        <v>572.82</v>
      </c>
      <c r="E67" s="3"/>
      <c r="F67" s="2">
        <v>572.82</v>
      </c>
    </row>
    <row r="68" spans="1:6" ht="45">
      <c r="A68" s="130" t="s">
        <v>8</v>
      </c>
      <c r="B68" s="2"/>
      <c r="C68" s="2"/>
      <c r="D68" s="10">
        <v>54.93</v>
      </c>
      <c r="E68" s="3"/>
      <c r="F68" s="2">
        <v>54.93</v>
      </c>
    </row>
    <row r="69" spans="1:6" ht="18">
      <c r="A69" s="130" t="s">
        <v>16</v>
      </c>
      <c r="B69" s="2"/>
      <c r="C69" s="2"/>
      <c r="D69" s="10">
        <f>SUM(D66:D68)</f>
        <v>10614.6</v>
      </c>
      <c r="E69" s="3"/>
      <c r="F69" s="2">
        <f>SUM(F64:F68)</f>
        <v>12683.67</v>
      </c>
    </row>
    <row r="70" spans="1:6" ht="30">
      <c r="A70" s="42" t="s">
        <v>17</v>
      </c>
      <c r="B70" s="2">
        <v>6682.17</v>
      </c>
      <c r="C70" s="2">
        <v>6784.82</v>
      </c>
      <c r="D70" s="3">
        <v>6307.47</v>
      </c>
      <c r="E70" s="10">
        <v>6617.33</v>
      </c>
      <c r="F70" s="3"/>
    </row>
    <row r="71" spans="1:6" ht="18">
      <c r="A71" s="42" t="s">
        <v>18</v>
      </c>
      <c r="B71" s="2">
        <v>852.39</v>
      </c>
      <c r="C71" s="2">
        <v>608.94</v>
      </c>
      <c r="D71" s="3">
        <v>804.59</v>
      </c>
      <c r="E71" s="10">
        <v>591.78</v>
      </c>
      <c r="F71" s="3"/>
    </row>
    <row r="72" spans="1:6" ht="18">
      <c r="A72" s="42" t="s">
        <v>19</v>
      </c>
      <c r="B72" s="2">
        <v>357.23</v>
      </c>
      <c r="C72" s="2">
        <v>590.47</v>
      </c>
      <c r="D72" s="3">
        <v>337.16</v>
      </c>
      <c r="E72" s="10">
        <v>545.44</v>
      </c>
      <c r="F72" s="3"/>
    </row>
    <row r="73" spans="1:6" ht="18">
      <c r="A73" s="42" t="s">
        <v>33</v>
      </c>
      <c r="B73" s="2">
        <v>139.26</v>
      </c>
      <c r="C73" s="2">
        <v>139.32</v>
      </c>
      <c r="D73" s="3">
        <v>126.23</v>
      </c>
      <c r="E73" s="10">
        <v>170.02</v>
      </c>
      <c r="F73" s="3"/>
    </row>
    <row r="74" spans="1:6" ht="30">
      <c r="A74" s="42" t="s">
        <v>15</v>
      </c>
      <c r="B74" s="2">
        <v>2660.24</v>
      </c>
      <c r="C74" s="2"/>
      <c r="D74" s="3">
        <v>2411.4</v>
      </c>
      <c r="E74" s="10"/>
      <c r="F74" s="3"/>
    </row>
    <row r="75" spans="1:6" ht="18">
      <c r="A75" s="42" t="s">
        <v>34</v>
      </c>
      <c r="B75" s="2">
        <v>1801.92</v>
      </c>
      <c r="C75" s="3"/>
      <c r="D75" s="3"/>
      <c r="E75" s="10">
        <v>1784.72</v>
      </c>
      <c r="F75" s="10"/>
    </row>
    <row r="76" spans="1:6" ht="18">
      <c r="A76" s="42" t="s">
        <v>35</v>
      </c>
      <c r="B76" s="2">
        <v>322.24</v>
      </c>
      <c r="C76" s="3"/>
      <c r="D76" s="3"/>
      <c r="E76" s="2">
        <v>322.29</v>
      </c>
      <c r="F76" s="131"/>
    </row>
    <row r="77" spans="1:6" ht="18">
      <c r="A77" s="42" t="s">
        <v>36</v>
      </c>
      <c r="B77" s="2">
        <v>60</v>
      </c>
      <c r="C77" s="3"/>
      <c r="D77" s="3"/>
      <c r="E77" s="2">
        <v>65</v>
      </c>
      <c r="F77" s="2"/>
    </row>
    <row r="78" spans="1:6" ht="30">
      <c r="A78" s="42" t="s">
        <v>37</v>
      </c>
      <c r="B78" s="2">
        <v>476.08</v>
      </c>
      <c r="C78" s="3"/>
      <c r="D78" s="3"/>
      <c r="E78" s="2">
        <v>316.29</v>
      </c>
      <c r="F78" s="12"/>
    </row>
    <row r="79" spans="1:6" ht="42" customHeight="1">
      <c r="A79" s="42" t="s">
        <v>38</v>
      </c>
      <c r="B79" s="2"/>
      <c r="C79" s="3"/>
      <c r="D79" s="3"/>
      <c r="E79" s="2"/>
      <c r="F79" s="2">
        <v>0</v>
      </c>
    </row>
    <row r="80" spans="1:6" ht="18">
      <c r="A80" s="42" t="s">
        <v>39</v>
      </c>
      <c r="B80" s="2"/>
      <c r="C80" s="3"/>
      <c r="D80" s="3"/>
      <c r="E80" s="2"/>
      <c r="F80" s="2">
        <v>2270.8</v>
      </c>
    </row>
    <row r="81" spans="1:6" ht="18">
      <c r="A81" s="42" t="s">
        <v>10</v>
      </c>
      <c r="B81" s="2"/>
      <c r="C81" s="3"/>
      <c r="D81" s="3">
        <v>10614.6</v>
      </c>
      <c r="E81" s="3">
        <f>SUM(E70:E80)</f>
        <v>10412.87</v>
      </c>
      <c r="F81" s="16">
        <f>D81-E81+F64</f>
        <v>2270.7999999999997</v>
      </c>
    </row>
    <row r="82" spans="1:6" ht="18">
      <c r="A82" s="42"/>
      <c r="B82" s="2"/>
      <c r="C82" s="3"/>
      <c r="D82" s="3"/>
      <c r="E82" s="2"/>
      <c r="F82" s="12"/>
    </row>
    <row r="83" spans="1:6" ht="18">
      <c r="A83" s="42"/>
      <c r="B83" s="2"/>
      <c r="C83" s="3"/>
      <c r="D83" s="3"/>
      <c r="E83" s="2"/>
      <c r="F83" s="12"/>
    </row>
    <row r="84" spans="1:6" ht="18">
      <c r="A84" s="42"/>
      <c r="B84" s="2"/>
      <c r="C84" s="3"/>
      <c r="D84" s="3"/>
      <c r="E84" s="2"/>
      <c r="F84" s="12"/>
    </row>
    <row r="85" spans="1:6" ht="18">
      <c r="A85" s="42"/>
      <c r="B85" s="2"/>
      <c r="C85" s="3"/>
      <c r="D85" s="3"/>
      <c r="E85" s="2"/>
      <c r="F85" s="12"/>
    </row>
    <row r="86" spans="1:6" ht="18">
      <c r="A86" s="42"/>
      <c r="B86" s="2"/>
      <c r="C86" s="3"/>
      <c r="D86" s="3"/>
      <c r="E86" s="2"/>
      <c r="F86" s="12"/>
    </row>
    <row r="87" spans="1:6" ht="18">
      <c r="A87" s="42"/>
      <c r="B87" s="2"/>
      <c r="C87" s="3"/>
      <c r="D87" s="3"/>
      <c r="E87" s="2"/>
      <c r="F87" s="12"/>
    </row>
    <row r="88" spans="1:6" ht="18">
      <c r="A88" s="42"/>
      <c r="B88" s="2"/>
      <c r="C88" s="3"/>
      <c r="D88" s="3"/>
      <c r="E88" s="2"/>
      <c r="F88" s="12"/>
    </row>
    <row r="89" spans="1:6" ht="18">
      <c r="A89" s="42"/>
      <c r="B89" s="2"/>
      <c r="C89" s="3"/>
      <c r="D89" s="3"/>
      <c r="E89" s="2"/>
      <c r="F89" s="12"/>
    </row>
    <row r="90" spans="1:6" ht="18">
      <c r="A90" s="42"/>
      <c r="B90" s="2"/>
      <c r="C90" s="3"/>
      <c r="D90" s="3"/>
      <c r="E90" s="2"/>
      <c r="F90" s="12"/>
    </row>
    <row r="91" spans="1:6" ht="18">
      <c r="A91" s="42"/>
      <c r="B91" s="2"/>
      <c r="C91" s="3"/>
      <c r="D91" s="3"/>
      <c r="E91" s="2"/>
      <c r="F91" s="12"/>
    </row>
    <row r="92" spans="1:6" ht="18">
      <c r="A92" s="7"/>
      <c r="B92" s="2"/>
      <c r="C92" s="3"/>
      <c r="D92" s="3"/>
      <c r="E92" s="2"/>
      <c r="F92" s="12"/>
    </row>
    <row r="93" spans="1:6" ht="18">
      <c r="A93" s="7"/>
      <c r="B93" s="2"/>
      <c r="C93" s="3"/>
      <c r="D93" s="3"/>
      <c r="E93" s="2"/>
      <c r="F93" s="12"/>
    </row>
    <row r="94" spans="1:6" ht="18">
      <c r="A94" s="7"/>
      <c r="B94" s="2"/>
      <c r="C94" s="3"/>
      <c r="D94" s="3"/>
      <c r="E94" s="2"/>
      <c r="F94" s="12"/>
    </row>
    <row r="95" spans="1:6" ht="18">
      <c r="A95" s="7"/>
      <c r="B95" s="2"/>
      <c r="C95" s="3"/>
      <c r="D95" s="3"/>
      <c r="E95" s="2"/>
      <c r="F95" s="12"/>
    </row>
    <row r="96" spans="1:6" ht="18">
      <c r="A96" s="7"/>
      <c r="B96" s="2"/>
      <c r="C96" s="3"/>
      <c r="D96" s="3"/>
      <c r="E96" s="2"/>
      <c r="F96" s="12"/>
    </row>
    <row r="97" spans="1:6" ht="18">
      <c r="A97" s="14"/>
      <c r="B97" s="12"/>
      <c r="C97" s="16"/>
      <c r="D97" s="16"/>
      <c r="E97" s="12"/>
      <c r="F97" s="12"/>
    </row>
    <row r="98" spans="1:6" ht="18">
      <c r="A98" s="14"/>
      <c r="B98" s="12"/>
      <c r="C98" s="16"/>
      <c r="D98" s="16"/>
      <c r="E98" s="12"/>
      <c r="F98" s="12"/>
    </row>
    <row r="99" spans="1:6" ht="18">
      <c r="A99" s="14"/>
      <c r="B99" s="12"/>
      <c r="C99" s="16"/>
      <c r="D99" s="16"/>
      <c r="E99" s="12"/>
      <c r="F99" s="12"/>
    </row>
    <row r="100" spans="1:6" ht="18">
      <c r="A100" s="14"/>
      <c r="B100" s="12"/>
      <c r="C100" s="16"/>
      <c r="D100" s="16"/>
      <c r="E100" s="12"/>
      <c r="F100" s="12"/>
    </row>
    <row r="101" spans="1:6" ht="18">
      <c r="A101" s="14"/>
      <c r="B101" s="12"/>
      <c r="C101" s="16"/>
      <c r="D101" s="16"/>
      <c r="E101" s="12"/>
      <c r="F101" s="12"/>
    </row>
    <row r="102" spans="1:6" ht="18">
      <c r="A102" s="14"/>
      <c r="B102" s="12"/>
      <c r="C102" s="16"/>
      <c r="D102" s="16"/>
      <c r="E102" s="12"/>
      <c r="F102" s="12"/>
    </row>
    <row r="103" spans="1:6" ht="18">
      <c r="A103" s="14"/>
      <c r="B103" s="12"/>
      <c r="C103" s="16"/>
      <c r="D103" s="16"/>
      <c r="E103" s="12"/>
      <c r="F103" s="12"/>
    </row>
    <row r="104" spans="1:6" ht="18">
      <c r="A104" s="14"/>
      <c r="B104" s="12"/>
      <c r="C104" s="16"/>
      <c r="D104" s="16"/>
      <c r="E104" s="12"/>
      <c r="F104" s="12"/>
    </row>
    <row r="105" spans="1:6" ht="18">
      <c r="A105" s="14"/>
      <c r="B105" s="12"/>
      <c r="C105" s="16"/>
      <c r="D105" s="16"/>
      <c r="E105" s="12"/>
      <c r="F105" s="12"/>
    </row>
    <row r="106" spans="1:6" ht="18">
      <c r="A106" s="14"/>
      <c r="B106" s="12"/>
      <c r="C106" s="16"/>
      <c r="D106" s="16"/>
      <c r="E106" s="12"/>
      <c r="F106" s="12"/>
    </row>
    <row r="107" spans="1:6" ht="18">
      <c r="A107" s="14"/>
      <c r="B107" s="12"/>
      <c r="C107" s="16"/>
      <c r="D107" s="16"/>
      <c r="E107" s="12"/>
      <c r="F107" s="12"/>
    </row>
    <row r="108" spans="1:6" ht="18">
      <c r="A108" s="14"/>
      <c r="B108" s="12"/>
      <c r="C108" s="16"/>
      <c r="D108" s="16"/>
      <c r="E108" s="12"/>
      <c r="F108" s="12"/>
    </row>
    <row r="109" spans="1:6" ht="18">
      <c r="A109" s="14"/>
      <c r="B109" s="12"/>
      <c r="C109" s="16"/>
      <c r="D109" s="16"/>
      <c r="E109" s="12"/>
      <c r="F109" s="12"/>
    </row>
  </sheetData>
  <mergeCells count="1">
    <mergeCell ref="A2:B2"/>
  </mergeCells>
  <printOptions/>
  <pageMargins left="0.49" right="0.18" top="0.7" bottom="0.73" header="0" footer="0"/>
  <pageSetup fitToHeight="2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SheetLayoutView="100" workbookViewId="0" topLeftCell="A28">
      <selection activeCell="E8" sqref="E8"/>
    </sheetView>
  </sheetViews>
  <sheetFormatPr defaultColWidth="9.140625" defaultRowHeight="12.75"/>
  <cols>
    <col min="1" max="1" width="59.140625" style="44" customWidth="1"/>
    <col min="2" max="2" width="14.00390625" style="6" customWidth="1"/>
    <col min="3" max="3" width="14.57421875" style="5" customWidth="1"/>
    <col min="4" max="4" width="12.57421875" style="6" customWidth="1"/>
    <col min="5" max="5" width="12.00390625" style="6" customWidth="1"/>
    <col min="6" max="6" width="11.421875" style="17" bestFit="1" customWidth="1"/>
    <col min="7" max="16384" width="9.140625" style="6" customWidth="1"/>
  </cols>
  <sheetData>
    <row r="1" ht="60.75" customHeight="1">
      <c r="A1" s="126" t="s">
        <v>171</v>
      </c>
    </row>
    <row r="2" spans="1:2" ht="54.75" customHeight="1">
      <c r="A2" s="181" t="s">
        <v>139</v>
      </c>
      <c r="B2" s="181"/>
    </row>
    <row r="3" ht="39" customHeight="1"/>
    <row r="4" spans="1:5" ht="76.5" customHeight="1">
      <c r="A4" s="13" t="s">
        <v>116</v>
      </c>
      <c r="B4" s="94" t="s">
        <v>148</v>
      </c>
      <c r="C4" s="120" t="s">
        <v>161</v>
      </c>
      <c r="D4"/>
      <c r="E4"/>
    </row>
    <row r="5" spans="1:5" ht="26.25" customHeight="1" thickBot="1">
      <c r="A5" s="95" t="s">
        <v>119</v>
      </c>
      <c r="B5" s="59"/>
      <c r="C5" s="144"/>
      <c r="D5"/>
      <c r="E5"/>
    </row>
    <row r="6" spans="1:5" ht="24.75" customHeight="1" thickBot="1">
      <c r="A6" s="43" t="s">
        <v>158</v>
      </c>
      <c r="B6" s="87">
        <v>2270.8</v>
      </c>
      <c r="C6" s="145"/>
      <c r="D6"/>
      <c r="E6"/>
    </row>
    <row r="7" spans="1:5" ht="41.25" customHeight="1">
      <c r="A7" s="31" t="s">
        <v>169</v>
      </c>
      <c r="B7" s="73">
        <v>12579.05</v>
      </c>
      <c r="C7" s="146"/>
      <c r="D7"/>
      <c r="E7"/>
    </row>
    <row r="8" spans="1:5" ht="54.75" customHeight="1">
      <c r="A8" s="34" t="s">
        <v>91</v>
      </c>
      <c r="B8" s="51">
        <v>81.91</v>
      </c>
      <c r="C8" s="15"/>
      <c r="D8"/>
      <c r="E8"/>
    </row>
    <row r="9" spans="1:5" ht="32.25" customHeight="1" thickBot="1">
      <c r="A9" s="69" t="s">
        <v>93</v>
      </c>
      <c r="B9" s="72">
        <f>B7+B8</f>
        <v>12660.96</v>
      </c>
      <c r="C9" s="147"/>
      <c r="D9"/>
      <c r="E9"/>
    </row>
    <row r="10" spans="1:5" ht="32.25" customHeight="1" thickBot="1">
      <c r="A10" s="74" t="s">
        <v>163</v>
      </c>
      <c r="B10" s="81">
        <f>B6+B9</f>
        <v>14931.759999999998</v>
      </c>
      <c r="C10" s="148"/>
      <c r="D10"/>
      <c r="E10"/>
    </row>
    <row r="11" spans="1:5" ht="46.5" customHeight="1" thickBot="1">
      <c r="A11" s="118" t="s">
        <v>120</v>
      </c>
      <c r="B11" s="88"/>
      <c r="C11" s="149"/>
      <c r="D11"/>
      <c r="E11"/>
    </row>
    <row r="12" spans="1:5" ht="45" customHeight="1">
      <c r="A12" s="31" t="s">
        <v>121</v>
      </c>
      <c r="B12" s="73">
        <f>B13+B16+B17</f>
        <v>6504.2699999999995</v>
      </c>
      <c r="C12" s="150">
        <f>C13+C16+C17</f>
        <v>7455.76</v>
      </c>
      <c r="D12"/>
      <c r="E12"/>
    </row>
    <row r="13" spans="1:5" ht="41.25" customHeight="1">
      <c r="A13" s="23" t="s">
        <v>122</v>
      </c>
      <c r="B13" s="19">
        <v>4551.28</v>
      </c>
      <c r="C13" s="15">
        <v>5332.85</v>
      </c>
      <c r="D13"/>
      <c r="E13"/>
    </row>
    <row r="14" spans="1:5" ht="39" customHeight="1">
      <c r="A14" s="45" t="s">
        <v>92</v>
      </c>
      <c r="B14" s="19"/>
      <c r="C14" s="15"/>
      <c r="D14"/>
      <c r="E14"/>
    </row>
    <row r="15" spans="1:5" ht="51.75" customHeight="1">
      <c r="A15" s="45" t="s">
        <v>94</v>
      </c>
      <c r="B15" s="19"/>
      <c r="C15" s="15"/>
      <c r="D15"/>
      <c r="E15"/>
    </row>
    <row r="16" spans="1:5" ht="60.75" customHeight="1">
      <c r="A16" s="24" t="s">
        <v>125</v>
      </c>
      <c r="B16" s="19">
        <v>243.49</v>
      </c>
      <c r="C16" s="15">
        <v>243.49</v>
      </c>
      <c r="D16"/>
      <c r="E16"/>
    </row>
    <row r="17" spans="1:5" ht="77.25" customHeight="1" thickBot="1">
      <c r="A17" s="25" t="s">
        <v>136</v>
      </c>
      <c r="B17" s="82">
        <v>1709.5</v>
      </c>
      <c r="C17" s="144">
        <v>1879.42</v>
      </c>
      <c r="D17"/>
      <c r="E17"/>
    </row>
    <row r="18" spans="1:5" ht="40.5" customHeight="1" thickBot="1">
      <c r="A18" s="89" t="s">
        <v>95</v>
      </c>
      <c r="B18" s="87"/>
      <c r="C18" s="145"/>
      <c r="D18"/>
      <c r="E18"/>
    </row>
    <row r="19" spans="1:5" ht="42" customHeight="1">
      <c r="A19" s="26" t="s">
        <v>124</v>
      </c>
      <c r="B19" s="53"/>
      <c r="C19" s="146"/>
      <c r="D19"/>
      <c r="E19"/>
    </row>
    <row r="20" spans="1:5" ht="24.75" customHeight="1">
      <c r="A20" s="104" t="s">
        <v>126</v>
      </c>
      <c r="B20" s="83">
        <f>B21</f>
        <v>608.91</v>
      </c>
      <c r="C20" s="79">
        <f>C21</f>
        <v>608.91</v>
      </c>
      <c r="D20"/>
      <c r="E20"/>
    </row>
    <row r="21" spans="1:5" ht="78" customHeight="1">
      <c r="A21" s="38" t="s">
        <v>140</v>
      </c>
      <c r="B21" s="19">
        <v>608.91</v>
      </c>
      <c r="C21" s="15">
        <v>608.91</v>
      </c>
      <c r="D21"/>
      <c r="E21"/>
    </row>
    <row r="22" spans="1:5" ht="31.5" customHeight="1">
      <c r="A22" s="78" t="s">
        <v>130</v>
      </c>
      <c r="B22" s="83">
        <f>SUM(B23:B29)</f>
        <v>466.22</v>
      </c>
      <c r="C22" s="137">
        <f>SUM(C23:C29)</f>
        <v>526.22</v>
      </c>
      <c r="D22"/>
      <c r="E22"/>
    </row>
    <row r="23" spans="1:5" ht="59.25" customHeight="1">
      <c r="A23" s="40" t="s">
        <v>129</v>
      </c>
      <c r="B23" s="61">
        <v>359.49</v>
      </c>
      <c r="C23" s="137">
        <v>359.49</v>
      </c>
      <c r="D23"/>
      <c r="E23"/>
    </row>
    <row r="24" spans="1:5" ht="36.75" customHeight="1">
      <c r="A24" s="77" t="s">
        <v>165</v>
      </c>
      <c r="B24" s="61"/>
      <c r="C24" s="137"/>
      <c r="D24"/>
      <c r="E24"/>
    </row>
    <row r="25" spans="1:5" ht="30.75" customHeight="1">
      <c r="A25" s="90" t="s">
        <v>96</v>
      </c>
      <c r="B25" s="61"/>
      <c r="C25" s="137"/>
      <c r="D25"/>
      <c r="E25"/>
    </row>
    <row r="26" spans="1:5" ht="62.25" customHeight="1">
      <c r="A26" s="27" t="s">
        <v>141</v>
      </c>
      <c r="B26" s="61">
        <v>13.02</v>
      </c>
      <c r="C26" s="137">
        <v>13.02</v>
      </c>
      <c r="D26"/>
      <c r="E26"/>
    </row>
    <row r="27" spans="1:5" ht="98.25" customHeight="1">
      <c r="A27" s="23" t="s">
        <v>97</v>
      </c>
      <c r="B27" s="19">
        <v>2</v>
      </c>
      <c r="C27" s="137">
        <v>2</v>
      </c>
      <c r="D27"/>
      <c r="E27"/>
    </row>
    <row r="28" spans="1:5" ht="49.5" customHeight="1">
      <c r="A28" s="39" t="s">
        <v>142</v>
      </c>
      <c r="B28" s="59">
        <v>40.55</v>
      </c>
      <c r="C28" s="137">
        <v>40.55</v>
      </c>
      <c r="D28"/>
      <c r="E28"/>
    </row>
    <row r="29" spans="1:5" ht="66" customHeight="1" thickBot="1">
      <c r="A29" s="25" t="s">
        <v>98</v>
      </c>
      <c r="B29" s="60">
        <v>51.16</v>
      </c>
      <c r="C29" s="151">
        <v>111.16</v>
      </c>
      <c r="D29"/>
      <c r="E29"/>
    </row>
    <row r="30" spans="1:5" ht="26.25" customHeight="1">
      <c r="A30" s="47" t="s">
        <v>164</v>
      </c>
      <c r="B30" s="52"/>
      <c r="C30" s="150"/>
      <c r="D30"/>
      <c r="E30"/>
    </row>
    <row r="31" spans="1:5" ht="42.75" customHeight="1">
      <c r="A31" s="29" t="s">
        <v>20</v>
      </c>
      <c r="B31" s="61">
        <v>123.93</v>
      </c>
      <c r="C31" s="150">
        <v>165.24</v>
      </c>
      <c r="D31"/>
      <c r="E31"/>
    </row>
    <row r="32" spans="1:5" ht="42" customHeight="1">
      <c r="A32" s="28" t="s">
        <v>21</v>
      </c>
      <c r="B32" s="83">
        <f>SUM(B33:B47)</f>
        <v>2633.4799999999996</v>
      </c>
      <c r="C32" s="137"/>
      <c r="D32"/>
      <c r="E32"/>
    </row>
    <row r="33" spans="1:5" ht="81.75" customHeight="1">
      <c r="A33" s="23" t="s">
        <v>40</v>
      </c>
      <c r="B33" s="19">
        <v>1795.25</v>
      </c>
      <c r="C33" s="137"/>
      <c r="D33"/>
      <c r="E33"/>
    </row>
    <row r="34" spans="1:5" ht="24" customHeight="1">
      <c r="A34" s="27" t="s">
        <v>41</v>
      </c>
      <c r="B34" s="19">
        <f>254.66+64.74</f>
        <v>319.4</v>
      </c>
      <c r="C34" s="137"/>
      <c r="D34"/>
      <c r="E34"/>
    </row>
    <row r="35" spans="1:5" ht="64.5" customHeight="1">
      <c r="A35" s="29" t="s">
        <v>24</v>
      </c>
      <c r="B35" s="61">
        <v>163.83</v>
      </c>
      <c r="C35" s="15"/>
      <c r="D35"/>
      <c r="E35"/>
    </row>
    <row r="36" spans="1:5" ht="36" customHeight="1">
      <c r="A36" s="45" t="s">
        <v>99</v>
      </c>
      <c r="B36" s="61"/>
      <c r="C36" s="15"/>
      <c r="D36"/>
      <c r="E36"/>
    </row>
    <row r="37" spans="1:5" ht="38.25" customHeight="1">
      <c r="A37" s="23" t="s">
        <v>42</v>
      </c>
      <c r="B37" s="19">
        <v>50.74</v>
      </c>
      <c r="C37" s="15"/>
      <c r="D37"/>
      <c r="E37"/>
    </row>
    <row r="38" spans="1:5" ht="38.25" customHeight="1">
      <c r="A38" s="45" t="s">
        <v>100</v>
      </c>
      <c r="B38" s="19"/>
      <c r="C38" s="15"/>
      <c r="D38"/>
      <c r="E38"/>
    </row>
    <row r="39" spans="1:5" ht="63" customHeight="1">
      <c r="A39" s="23" t="s">
        <v>43</v>
      </c>
      <c r="B39" s="19">
        <v>80.4</v>
      </c>
      <c r="C39" s="15"/>
      <c r="D39"/>
      <c r="E39"/>
    </row>
    <row r="40" spans="1:5" ht="39.75" customHeight="1">
      <c r="A40" s="23" t="s">
        <v>27</v>
      </c>
      <c r="B40" s="19">
        <v>6.55</v>
      </c>
      <c r="C40" s="15"/>
      <c r="D40"/>
      <c r="E40"/>
    </row>
    <row r="41" spans="1:5" ht="43.5" customHeight="1">
      <c r="A41" s="23" t="s">
        <v>44</v>
      </c>
      <c r="B41" s="19">
        <v>8</v>
      </c>
      <c r="C41" s="15"/>
      <c r="D41"/>
      <c r="E41"/>
    </row>
    <row r="42" spans="1:5" ht="37.5" customHeight="1">
      <c r="A42" s="23" t="s">
        <v>29</v>
      </c>
      <c r="B42" s="19">
        <v>8.24</v>
      </c>
      <c r="C42" s="15"/>
      <c r="D42"/>
      <c r="E42"/>
    </row>
    <row r="43" spans="1:5" ht="43.5" customHeight="1">
      <c r="A43" s="23" t="s">
        <v>45</v>
      </c>
      <c r="B43" s="19">
        <v>34.22</v>
      </c>
      <c r="C43" s="15"/>
      <c r="D43"/>
      <c r="E43"/>
    </row>
    <row r="44" spans="1:5" ht="58.5" customHeight="1">
      <c r="A44" s="23" t="s">
        <v>46</v>
      </c>
      <c r="B44" s="19">
        <f>8.3+7.39</f>
        <v>15.690000000000001</v>
      </c>
      <c r="C44" s="15"/>
      <c r="D44"/>
      <c r="E44"/>
    </row>
    <row r="45" spans="1:5" ht="42" customHeight="1">
      <c r="A45" s="23" t="s">
        <v>47</v>
      </c>
      <c r="B45" s="19">
        <v>21.6</v>
      </c>
      <c r="C45" s="15"/>
      <c r="D45"/>
      <c r="E45"/>
    </row>
    <row r="46" spans="1:5" ht="42" customHeight="1">
      <c r="A46" s="23" t="s">
        <v>48</v>
      </c>
      <c r="B46" s="19">
        <v>69.56</v>
      </c>
      <c r="C46" s="15"/>
      <c r="D46"/>
      <c r="E46"/>
    </row>
    <row r="47" spans="1:5" ht="39" customHeight="1" thickBot="1">
      <c r="A47" s="25" t="s">
        <v>49</v>
      </c>
      <c r="B47" s="19">
        <v>60</v>
      </c>
      <c r="C47" s="144"/>
      <c r="D47"/>
      <c r="E47"/>
    </row>
    <row r="48" spans="1:5" ht="24.75" customHeight="1">
      <c r="A48" s="31" t="s">
        <v>131</v>
      </c>
      <c r="B48" s="50">
        <f>B49</f>
        <v>45.08</v>
      </c>
      <c r="C48" s="152"/>
      <c r="D48"/>
      <c r="E48"/>
    </row>
    <row r="49" spans="1:5" ht="39.75" customHeight="1" thickBot="1">
      <c r="A49" s="25" t="s">
        <v>143</v>
      </c>
      <c r="B49" s="60">
        <v>45.08</v>
      </c>
      <c r="C49" s="153"/>
      <c r="D49"/>
      <c r="E49"/>
    </row>
    <row r="50" spans="1:5" ht="42.75" customHeight="1" thickBot="1">
      <c r="A50" s="31" t="s">
        <v>123</v>
      </c>
      <c r="B50" s="50">
        <f>B48+B32+B22+B31+B20+B12</f>
        <v>10381.89</v>
      </c>
      <c r="C50" s="150"/>
      <c r="D50"/>
      <c r="E50"/>
    </row>
    <row r="51" spans="1:5" ht="27" customHeight="1" thickBot="1">
      <c r="A51" s="33" t="s">
        <v>149</v>
      </c>
      <c r="B51" s="62">
        <f>B10-B50</f>
        <v>4549.869999999999</v>
      </c>
      <c r="C51" s="148"/>
      <c r="D51"/>
      <c r="E51"/>
    </row>
    <row r="52" spans="1:5" ht="39.75" customHeight="1">
      <c r="A52" s="35" t="s">
        <v>103</v>
      </c>
      <c r="B52" s="84">
        <f>SUM(B53:B58)</f>
        <v>1633.94</v>
      </c>
      <c r="C52" s="146"/>
      <c r="D52"/>
      <c r="E52"/>
    </row>
    <row r="53" spans="1:5" ht="51.75" customHeight="1">
      <c r="A53" s="90" t="s">
        <v>101</v>
      </c>
      <c r="B53" s="11">
        <v>1347.06</v>
      </c>
      <c r="C53" s="15"/>
      <c r="D53"/>
      <c r="E53"/>
    </row>
    <row r="54" spans="1:5" ht="37.5" customHeight="1">
      <c r="A54" s="45" t="s">
        <v>144</v>
      </c>
      <c r="B54" s="11">
        <v>7.45</v>
      </c>
      <c r="C54" s="15"/>
      <c r="D54"/>
      <c r="E54"/>
    </row>
    <row r="55" spans="1:5" ht="52.5" customHeight="1">
      <c r="A55" s="7" t="s">
        <v>102</v>
      </c>
      <c r="B55" s="11">
        <v>169.92</v>
      </c>
      <c r="C55" s="137"/>
      <c r="D55"/>
      <c r="E55"/>
    </row>
    <row r="56" spans="1:5" ht="60.75" customHeight="1">
      <c r="A56" s="7" t="s">
        <v>145</v>
      </c>
      <c r="B56" s="11">
        <v>45.04</v>
      </c>
      <c r="C56" s="15"/>
      <c r="D56"/>
      <c r="E56"/>
    </row>
    <row r="57" spans="1:5" ht="43.5" customHeight="1">
      <c r="A57" s="42" t="s">
        <v>146</v>
      </c>
      <c r="B57" s="11">
        <v>30.8</v>
      </c>
      <c r="C57" s="137"/>
      <c r="D57"/>
      <c r="E57"/>
    </row>
    <row r="58" spans="1:5" ht="44.25" customHeight="1" thickBot="1">
      <c r="A58" s="92" t="s">
        <v>147</v>
      </c>
      <c r="B58" s="93">
        <v>33.67</v>
      </c>
      <c r="C58" s="147"/>
      <c r="D58"/>
      <c r="E58"/>
    </row>
    <row r="59" spans="1:5" ht="61.5" customHeight="1" thickBot="1">
      <c r="A59" s="80" t="s">
        <v>0</v>
      </c>
      <c r="B59" s="119">
        <f>B51-B52</f>
        <v>2915.929999999999</v>
      </c>
      <c r="C59" s="154"/>
      <c r="D59"/>
      <c r="E59"/>
    </row>
    <row r="60" ht="42.75" customHeight="1">
      <c r="A60" s="37"/>
    </row>
    <row r="61" spans="1:4" ht="39.75" customHeight="1">
      <c r="A61" s="37"/>
      <c r="D61" s="17"/>
    </row>
    <row r="62" spans="1:3" ht="39" customHeight="1">
      <c r="A62" s="37"/>
      <c r="C62" s="46"/>
    </row>
    <row r="63" spans="1:4" ht="18">
      <c r="A63" s="37" t="s">
        <v>1</v>
      </c>
      <c r="D63" s="4" t="s">
        <v>114</v>
      </c>
    </row>
    <row r="64" ht="18">
      <c r="A64" s="37"/>
    </row>
    <row r="65" ht="42.75" customHeight="1">
      <c r="A65" s="37"/>
    </row>
    <row r="66" ht="42.75" customHeight="1">
      <c r="A66" s="37"/>
    </row>
    <row r="67" spans="1:5" ht="27" customHeight="1">
      <c r="A67" s="129" t="s">
        <v>50</v>
      </c>
      <c r="B67" s="1"/>
      <c r="C67" s="9"/>
      <c r="D67" s="9"/>
      <c r="E67" s="1"/>
    </row>
    <row r="68" spans="1:6" ht="45.75">
      <c r="A68" s="8" t="s">
        <v>116</v>
      </c>
      <c r="B68" s="94" t="s">
        <v>3</v>
      </c>
      <c r="C68" s="94" t="s">
        <v>11</v>
      </c>
      <c r="D68" s="100" t="s">
        <v>4</v>
      </c>
      <c r="E68" s="100" t="s">
        <v>5</v>
      </c>
      <c r="F68" s="3" t="s">
        <v>6</v>
      </c>
    </row>
    <row r="69" spans="1:6" ht="18.75" thickBot="1">
      <c r="A69" s="42" t="s">
        <v>14</v>
      </c>
      <c r="B69" s="94"/>
      <c r="C69" s="94"/>
      <c r="D69" s="100"/>
      <c r="E69" s="100"/>
      <c r="F69" s="3"/>
    </row>
    <row r="70" spans="1:6" ht="18.75" thickBot="1">
      <c r="A70" s="42" t="s">
        <v>12</v>
      </c>
      <c r="B70" s="94"/>
      <c r="C70" s="94"/>
      <c r="D70" s="100"/>
      <c r="E70" s="100"/>
      <c r="F70" s="133">
        <v>2270.8</v>
      </c>
    </row>
    <row r="71" spans="1:6" ht="18">
      <c r="A71" s="42" t="s">
        <v>13</v>
      </c>
      <c r="B71" s="94"/>
      <c r="C71" s="94"/>
      <c r="D71" s="100"/>
      <c r="E71" s="100"/>
      <c r="F71" s="3">
        <v>0</v>
      </c>
    </row>
    <row r="72" spans="1:6" ht="18">
      <c r="A72" s="42" t="s">
        <v>7</v>
      </c>
      <c r="B72" s="2">
        <v>12553.97</v>
      </c>
      <c r="C72" s="2"/>
      <c r="D72" s="3">
        <v>12579.05</v>
      </c>
      <c r="E72" s="3"/>
      <c r="F72" s="3"/>
    </row>
    <row r="73" spans="1:6" ht="30">
      <c r="A73" s="130" t="s">
        <v>104</v>
      </c>
      <c r="B73" s="2"/>
      <c r="C73" s="17"/>
      <c r="D73" s="10"/>
      <c r="E73" s="3"/>
      <c r="F73" s="3"/>
    </row>
    <row r="74" spans="1:6" ht="42" customHeight="1">
      <c r="A74" s="130" t="s">
        <v>8</v>
      </c>
      <c r="B74" s="2"/>
      <c r="C74" s="2"/>
      <c r="D74" s="132">
        <v>81.91</v>
      </c>
      <c r="E74" s="3"/>
      <c r="F74" s="3"/>
    </row>
    <row r="75" spans="1:6" ht="18">
      <c r="A75" s="130" t="s">
        <v>16</v>
      </c>
      <c r="B75" s="2"/>
      <c r="C75" s="2"/>
      <c r="D75" s="10">
        <f>SUM(D72:D74)</f>
        <v>12660.96</v>
      </c>
      <c r="E75" s="3"/>
      <c r="F75" s="3">
        <f>SUM(F70:F74)</f>
        <v>2270.8</v>
      </c>
    </row>
    <row r="76" spans="1:6" ht="30">
      <c r="A76" s="42" t="s">
        <v>17</v>
      </c>
      <c r="B76" s="2">
        <v>8005.51</v>
      </c>
      <c r="C76" s="2">
        <v>7455.76</v>
      </c>
      <c r="D76" s="3">
        <v>8021.5</v>
      </c>
      <c r="E76" s="10">
        <v>6504.27</v>
      </c>
      <c r="F76" s="3"/>
    </row>
    <row r="77" spans="1:6" ht="18">
      <c r="A77" s="42" t="s">
        <v>18</v>
      </c>
      <c r="B77" s="2">
        <v>955.8</v>
      </c>
      <c r="C77" s="2">
        <v>526.22</v>
      </c>
      <c r="D77" s="3">
        <v>957.71</v>
      </c>
      <c r="E77" s="10">
        <v>466.22</v>
      </c>
      <c r="F77" s="3"/>
    </row>
    <row r="78" spans="1:6" ht="18">
      <c r="A78" s="42" t="s">
        <v>19</v>
      </c>
      <c r="B78" s="2">
        <v>515.33</v>
      </c>
      <c r="C78" s="2">
        <v>608.91</v>
      </c>
      <c r="D78" s="3">
        <v>516.36</v>
      </c>
      <c r="E78" s="10">
        <v>608.91</v>
      </c>
      <c r="F78" s="3"/>
    </row>
    <row r="79" spans="1:6" ht="18">
      <c r="A79" s="42" t="s">
        <v>33</v>
      </c>
      <c r="B79" s="2">
        <v>164.55</v>
      </c>
      <c r="C79" s="2">
        <v>165.24</v>
      </c>
      <c r="D79" s="3">
        <v>164.88</v>
      </c>
      <c r="E79" s="10">
        <v>123.93</v>
      </c>
      <c r="F79" s="3"/>
    </row>
    <row r="80" spans="1:6" ht="30">
      <c r="A80" s="42" t="s">
        <v>15</v>
      </c>
      <c r="B80" s="2">
        <v>2912.78</v>
      </c>
      <c r="C80" s="2"/>
      <c r="D80" s="3">
        <v>2918.6</v>
      </c>
      <c r="E80" s="10"/>
      <c r="F80" s="3"/>
    </row>
    <row r="81" spans="1:6" ht="18">
      <c r="A81" s="42" t="s">
        <v>34</v>
      </c>
      <c r="B81" s="10">
        <v>1801.92</v>
      </c>
      <c r="C81" s="10"/>
      <c r="D81" s="10"/>
      <c r="E81" s="134">
        <v>1795.25</v>
      </c>
      <c r="F81" s="10"/>
    </row>
    <row r="82" spans="1:6" ht="18">
      <c r="A82" s="42" t="s">
        <v>35</v>
      </c>
      <c r="B82" s="131">
        <v>321.26</v>
      </c>
      <c r="C82" s="10"/>
      <c r="D82" s="10"/>
      <c r="E82" s="131">
        <v>319.4</v>
      </c>
      <c r="F82" s="10"/>
    </row>
    <row r="83" spans="1:6" ht="18">
      <c r="A83" s="42" t="s">
        <v>36</v>
      </c>
      <c r="B83" s="2">
        <v>60</v>
      </c>
      <c r="C83" s="3"/>
      <c r="D83" s="3"/>
      <c r="E83" s="2">
        <v>60</v>
      </c>
      <c r="F83" s="3"/>
    </row>
    <row r="84" spans="1:6" ht="30">
      <c r="A84" s="42" t="s">
        <v>37</v>
      </c>
      <c r="B84" s="2">
        <v>729.6</v>
      </c>
      <c r="C84" s="3"/>
      <c r="D84" s="3"/>
      <c r="E84" s="2">
        <v>503.91</v>
      </c>
      <c r="F84" s="16"/>
    </row>
    <row r="85" spans="1:6" ht="18">
      <c r="A85" s="42" t="s">
        <v>38</v>
      </c>
      <c r="B85" s="2"/>
      <c r="C85" s="3"/>
      <c r="D85" s="3"/>
      <c r="E85" s="2"/>
      <c r="F85" s="3">
        <v>0</v>
      </c>
    </row>
    <row r="86" spans="1:6" ht="18">
      <c r="A86" s="42" t="s">
        <v>39</v>
      </c>
      <c r="B86" s="2"/>
      <c r="C86" s="3"/>
      <c r="D86" s="3"/>
      <c r="E86" s="2"/>
      <c r="F86" s="3">
        <v>4549.87</v>
      </c>
    </row>
    <row r="87" spans="1:6" ht="18">
      <c r="A87" s="42" t="s">
        <v>10</v>
      </c>
      <c r="B87" s="2"/>
      <c r="C87" s="3"/>
      <c r="D87" s="3">
        <f>D75</f>
        <v>12660.96</v>
      </c>
      <c r="E87" s="3">
        <f>SUM(E76:E86)</f>
        <v>10381.890000000001</v>
      </c>
      <c r="F87" s="16"/>
    </row>
    <row r="88" spans="1:6" ht="18">
      <c r="A88" s="42"/>
      <c r="B88" s="2"/>
      <c r="C88" s="3"/>
      <c r="D88" s="3"/>
      <c r="E88" s="2"/>
      <c r="F88" s="16"/>
    </row>
    <row r="89" spans="1:6" ht="18">
      <c r="A89" s="42"/>
      <c r="B89" s="2"/>
      <c r="C89" s="3"/>
      <c r="D89" s="3"/>
      <c r="E89" s="2"/>
      <c r="F89" s="16"/>
    </row>
    <row r="90" spans="1:6" ht="18">
      <c r="A90" s="42"/>
      <c r="B90" s="2"/>
      <c r="C90" s="3"/>
      <c r="D90" s="3"/>
      <c r="E90" s="2"/>
      <c r="F90" s="16"/>
    </row>
    <row r="91" spans="1:6" ht="18">
      <c r="A91" s="42"/>
      <c r="B91" s="2"/>
      <c r="C91" s="3"/>
      <c r="D91" s="3"/>
      <c r="E91" s="2"/>
      <c r="F91" s="16"/>
    </row>
    <row r="92" spans="1:6" ht="18">
      <c r="A92" s="42"/>
      <c r="B92" s="2"/>
      <c r="C92" s="3"/>
      <c r="D92" s="3"/>
      <c r="E92" s="2"/>
      <c r="F92" s="16"/>
    </row>
    <row r="93" spans="1:6" ht="18">
      <c r="A93" s="42"/>
      <c r="B93" s="2"/>
      <c r="C93" s="3"/>
      <c r="D93" s="3"/>
      <c r="E93" s="2"/>
      <c r="F93" s="16"/>
    </row>
    <row r="94" spans="1:6" ht="18">
      <c r="A94" s="42"/>
      <c r="B94" s="2"/>
      <c r="C94" s="3"/>
      <c r="D94" s="3"/>
      <c r="E94" s="2"/>
      <c r="F94" s="16"/>
    </row>
    <row r="95" spans="1:6" ht="18">
      <c r="A95" s="42"/>
      <c r="B95" s="2"/>
      <c r="C95" s="3"/>
      <c r="D95" s="3"/>
      <c r="E95" s="2"/>
      <c r="F95" s="16"/>
    </row>
    <row r="96" spans="1:6" ht="18">
      <c r="A96" s="42"/>
      <c r="B96" s="2"/>
      <c r="C96" s="3"/>
      <c r="D96" s="3"/>
      <c r="E96" s="2"/>
      <c r="F96" s="16"/>
    </row>
    <row r="97" spans="1:6" ht="18">
      <c r="A97" s="42"/>
      <c r="B97" s="2"/>
      <c r="C97" s="3"/>
      <c r="D97" s="3"/>
      <c r="E97" s="2"/>
      <c r="F97" s="16"/>
    </row>
    <row r="98" spans="1:6" ht="18">
      <c r="A98" s="7"/>
      <c r="B98" s="2"/>
      <c r="C98" s="3"/>
      <c r="D98" s="3"/>
      <c r="E98" s="2"/>
      <c r="F98" s="16"/>
    </row>
    <row r="99" spans="1:6" ht="18">
      <c r="A99" s="7"/>
      <c r="B99" s="2"/>
      <c r="C99" s="3"/>
      <c r="D99" s="3"/>
      <c r="E99" s="2"/>
      <c r="F99" s="16"/>
    </row>
    <row r="100" spans="1:6" ht="18">
      <c r="A100" s="7"/>
      <c r="B100" s="2"/>
      <c r="C100" s="3"/>
      <c r="D100" s="3"/>
      <c r="E100" s="2"/>
      <c r="F100" s="16"/>
    </row>
    <row r="101" spans="1:6" ht="18">
      <c r="A101" s="7"/>
      <c r="B101" s="2"/>
      <c r="C101" s="3"/>
      <c r="D101" s="3"/>
      <c r="E101" s="2"/>
      <c r="F101" s="16"/>
    </row>
    <row r="102" spans="1:6" ht="18">
      <c r="A102" s="7"/>
      <c r="B102" s="2"/>
      <c r="C102" s="3"/>
      <c r="D102" s="3"/>
      <c r="E102" s="2"/>
      <c r="F102" s="16"/>
    </row>
    <row r="103" spans="1:6" ht="18">
      <c r="A103" s="14"/>
      <c r="B103" s="12"/>
      <c r="C103" s="16"/>
      <c r="D103" s="16"/>
      <c r="E103" s="12"/>
      <c r="F103" s="16"/>
    </row>
    <row r="104" spans="1:6" ht="18">
      <c r="A104" s="14"/>
      <c r="B104" s="12"/>
      <c r="C104" s="16"/>
      <c r="D104" s="16"/>
      <c r="E104" s="12"/>
      <c r="F104" s="16"/>
    </row>
  </sheetData>
  <mergeCells count="1">
    <mergeCell ref="A2:B2"/>
  </mergeCells>
  <printOptions/>
  <pageMargins left="0.29" right="0.19" top="0.61" bottom="0.7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3">
      <selection activeCell="E6" sqref="E6"/>
    </sheetView>
  </sheetViews>
  <sheetFormatPr defaultColWidth="9.140625" defaultRowHeight="12.75"/>
  <cols>
    <col min="1" max="1" width="58.8515625" style="44" customWidth="1"/>
    <col min="2" max="2" width="15.57421875" style="6" customWidth="1"/>
    <col min="3" max="3" width="12.28125" style="6" customWidth="1"/>
    <col min="4" max="4" width="13.8515625" style="6" customWidth="1"/>
    <col min="5" max="5" width="12.8515625" style="6" customWidth="1"/>
    <col min="6" max="6" width="12.7109375" style="6" customWidth="1"/>
    <col min="7" max="16384" width="9.140625" style="6" customWidth="1"/>
  </cols>
  <sheetData>
    <row r="1" ht="68.25" customHeight="1">
      <c r="A1" s="126" t="s">
        <v>171</v>
      </c>
    </row>
    <row r="2" spans="1:2" ht="60.75" customHeight="1">
      <c r="A2" s="181" t="s">
        <v>115</v>
      </c>
      <c r="B2" s="181"/>
    </row>
    <row r="3" ht="39" customHeight="1"/>
    <row r="4" spans="1:5" ht="75.75" customHeight="1">
      <c r="A4" s="13" t="s">
        <v>116</v>
      </c>
      <c r="B4" s="115" t="s">
        <v>117</v>
      </c>
      <c r="C4" s="100" t="s">
        <v>161</v>
      </c>
      <c r="D4"/>
      <c r="E4"/>
    </row>
    <row r="5" spans="1:5" ht="24" customHeight="1" thickBot="1">
      <c r="A5" s="95" t="s">
        <v>119</v>
      </c>
      <c r="B5" s="85"/>
      <c r="C5" s="22"/>
      <c r="D5"/>
      <c r="E5"/>
    </row>
    <row r="6" spans="1:5" ht="97.5" thickBot="1">
      <c r="A6" s="113" t="s">
        <v>90</v>
      </c>
      <c r="B6" s="81">
        <v>4549.87</v>
      </c>
      <c r="C6" s="101"/>
      <c r="D6"/>
      <c r="E6"/>
    </row>
    <row r="7" spans="1:5" ht="40.5" customHeight="1">
      <c r="A7" s="31" t="s">
        <v>169</v>
      </c>
      <c r="B7" s="73">
        <v>12938.65</v>
      </c>
      <c r="C7" s="86"/>
      <c r="D7"/>
      <c r="E7"/>
    </row>
    <row r="8" spans="1:5" ht="49.5" customHeight="1">
      <c r="A8" s="34" t="s">
        <v>89</v>
      </c>
      <c r="B8" s="51">
        <v>1.16</v>
      </c>
      <c r="C8" s="12"/>
      <c r="D8"/>
      <c r="E8"/>
    </row>
    <row r="9" spans="1:5" ht="32.25" customHeight="1" thickBot="1">
      <c r="A9" s="110" t="s">
        <v>118</v>
      </c>
      <c r="B9" s="72">
        <f>B7+B8</f>
        <v>12939.81</v>
      </c>
      <c r="C9" s="65"/>
      <c r="D9"/>
      <c r="E9"/>
    </row>
    <row r="10" spans="1:5" ht="32.25" customHeight="1" thickBot="1">
      <c r="A10" s="43" t="s">
        <v>168</v>
      </c>
      <c r="B10" s="128">
        <f>B6+B9</f>
        <v>17489.68</v>
      </c>
      <c r="C10" s="112"/>
      <c r="D10"/>
      <c r="E10"/>
    </row>
    <row r="11" spans="1:5" ht="23.25" customHeight="1" thickBot="1">
      <c r="A11" s="96" t="s">
        <v>120</v>
      </c>
      <c r="B11" s="52"/>
      <c r="C11" s="111"/>
      <c r="D11"/>
      <c r="E11"/>
    </row>
    <row r="12" spans="1:5" ht="44.25" customHeight="1">
      <c r="A12" s="31" t="s">
        <v>121</v>
      </c>
      <c r="B12" s="50">
        <f>B13+B16+B18</f>
        <v>9426.18</v>
      </c>
      <c r="C12" s="21">
        <f>SUM(C13:C18)</f>
        <v>8671.67</v>
      </c>
      <c r="D12"/>
      <c r="E12"/>
    </row>
    <row r="13" spans="1:5" ht="36">
      <c r="A13" s="23" t="s">
        <v>122</v>
      </c>
      <c r="B13" s="16">
        <v>6561.24</v>
      </c>
      <c r="C13" s="12">
        <v>5956.04</v>
      </c>
      <c r="D13"/>
      <c r="E13"/>
    </row>
    <row r="14" spans="1:5" ht="51.75" customHeight="1">
      <c r="A14" s="45" t="s">
        <v>74</v>
      </c>
      <c r="B14" s="16"/>
      <c r="C14" s="12"/>
      <c r="D14"/>
      <c r="E14"/>
    </row>
    <row r="15" spans="1:5" ht="36" customHeight="1">
      <c r="A15" s="45" t="s">
        <v>75</v>
      </c>
      <c r="B15" s="16"/>
      <c r="C15" s="12"/>
      <c r="D15"/>
      <c r="E15"/>
    </row>
    <row r="16" spans="1:5" ht="61.5" customHeight="1">
      <c r="A16" s="24" t="s">
        <v>125</v>
      </c>
      <c r="B16" s="16">
        <v>227.24</v>
      </c>
      <c r="C16" s="12">
        <v>247.87</v>
      </c>
      <c r="D16"/>
      <c r="E16"/>
    </row>
    <row r="17" spans="1:5" ht="34.5" customHeight="1">
      <c r="A17" s="45" t="s">
        <v>76</v>
      </c>
      <c r="B17" s="16"/>
      <c r="C17" s="12"/>
      <c r="D17"/>
      <c r="E17"/>
    </row>
    <row r="18" spans="1:5" ht="78.75" customHeight="1" thickBot="1">
      <c r="A18" s="25" t="s">
        <v>136</v>
      </c>
      <c r="B18" s="54">
        <v>2637.7</v>
      </c>
      <c r="C18" s="22">
        <v>2467.76</v>
      </c>
      <c r="D18"/>
      <c r="E18"/>
    </row>
    <row r="19" spans="1:6" ht="45" customHeight="1" thickBot="1">
      <c r="A19" s="77" t="s">
        <v>88</v>
      </c>
      <c r="B19" s="53"/>
      <c r="C19" s="103"/>
      <c r="D19"/>
      <c r="E19"/>
      <c r="F19" s="114"/>
    </row>
    <row r="20" spans="1:6" ht="57.75" customHeight="1" thickBot="1">
      <c r="A20" s="43" t="s">
        <v>124</v>
      </c>
      <c r="B20" s="64"/>
      <c r="C20" s="102"/>
      <c r="D20"/>
      <c r="E20"/>
      <c r="F20" s="114"/>
    </row>
    <row r="21" spans="1:6" ht="43.5" customHeight="1">
      <c r="A21" s="105" t="s">
        <v>126</v>
      </c>
      <c r="B21" s="106">
        <f>B22+B25</f>
        <v>573.1</v>
      </c>
      <c r="C21" s="21"/>
      <c r="D21"/>
      <c r="E21"/>
      <c r="F21" s="114"/>
    </row>
    <row r="22" spans="1:6" ht="51" customHeight="1">
      <c r="A22" s="38" t="s">
        <v>127</v>
      </c>
      <c r="B22" s="16">
        <v>542.1</v>
      </c>
      <c r="C22" s="12">
        <v>542.1</v>
      </c>
      <c r="D22"/>
      <c r="E22"/>
      <c r="F22" s="114"/>
    </row>
    <row r="23" spans="1:6" ht="39" customHeight="1">
      <c r="A23" s="42" t="s">
        <v>86</v>
      </c>
      <c r="B23" s="20"/>
      <c r="C23" s="12"/>
      <c r="D23"/>
      <c r="E23"/>
      <c r="F23" s="114"/>
    </row>
    <row r="24" spans="1:6" ht="37.5" customHeight="1">
      <c r="A24" s="77" t="s">
        <v>77</v>
      </c>
      <c r="B24" s="53"/>
      <c r="C24" s="12"/>
      <c r="D24"/>
      <c r="E24"/>
      <c r="F24" s="114"/>
    </row>
    <row r="25" spans="1:6" ht="63.75" customHeight="1">
      <c r="A25" s="39" t="s">
        <v>128</v>
      </c>
      <c r="B25" s="59">
        <v>31</v>
      </c>
      <c r="C25" s="12"/>
      <c r="D25"/>
      <c r="E25"/>
      <c r="F25" s="114"/>
    </row>
    <row r="26" spans="1:5" ht="31.5" customHeight="1">
      <c r="A26" s="78" t="s">
        <v>130</v>
      </c>
      <c r="B26" s="79">
        <f>B27+B30+B31</f>
        <v>431.97999999999996</v>
      </c>
      <c r="C26" s="16">
        <f>SUM(C27:C31)</f>
        <v>437.03</v>
      </c>
      <c r="D26"/>
      <c r="E26"/>
    </row>
    <row r="27" spans="1:5" ht="61.5" customHeight="1">
      <c r="A27" s="40" t="s">
        <v>129</v>
      </c>
      <c r="B27" s="41">
        <v>414.39</v>
      </c>
      <c r="C27" s="12">
        <v>419.44</v>
      </c>
      <c r="D27"/>
      <c r="E27"/>
    </row>
    <row r="28" spans="1:5" ht="40.5" customHeight="1">
      <c r="A28" s="42" t="s">
        <v>87</v>
      </c>
      <c r="B28" s="41"/>
      <c r="C28" s="12"/>
      <c r="D28"/>
      <c r="E28"/>
    </row>
    <row r="29" spans="1:5" ht="42.75" customHeight="1">
      <c r="A29" s="77" t="s">
        <v>78</v>
      </c>
      <c r="B29" s="58"/>
      <c r="C29" s="12"/>
      <c r="D29"/>
      <c r="E29"/>
    </row>
    <row r="30" spans="1:5" ht="78" customHeight="1">
      <c r="A30" s="23" t="s">
        <v>134</v>
      </c>
      <c r="B30" s="19">
        <v>2</v>
      </c>
      <c r="C30" s="16">
        <v>2</v>
      </c>
      <c r="D30"/>
      <c r="E30"/>
    </row>
    <row r="31" spans="1:5" ht="65.25" customHeight="1" thickBot="1">
      <c r="A31" s="25" t="s">
        <v>135</v>
      </c>
      <c r="B31" s="60">
        <v>15.59</v>
      </c>
      <c r="C31" s="71">
        <v>15.59</v>
      </c>
      <c r="D31"/>
      <c r="E31"/>
    </row>
    <row r="32" spans="1:5" ht="65.25" customHeight="1">
      <c r="A32" s="29" t="s">
        <v>20</v>
      </c>
      <c r="B32" s="83">
        <v>206.55</v>
      </c>
      <c r="C32" s="12"/>
      <c r="D32"/>
      <c r="E32"/>
    </row>
    <row r="33" spans="1:5" ht="39.75" customHeight="1">
      <c r="A33" s="28" t="s">
        <v>21</v>
      </c>
      <c r="B33" s="57">
        <f>SUM(B34:B54)</f>
        <v>3005.2400000000002</v>
      </c>
      <c r="C33" s="21"/>
      <c r="D33"/>
      <c r="E33"/>
    </row>
    <row r="34" spans="1:5" ht="75.75" customHeight="1">
      <c r="A34" s="23" t="s">
        <v>40</v>
      </c>
      <c r="B34" s="19">
        <v>1783.83</v>
      </c>
      <c r="C34" s="16"/>
      <c r="D34"/>
      <c r="E34"/>
    </row>
    <row r="35" spans="1:5" ht="31.5" customHeight="1">
      <c r="A35" s="27" t="s">
        <v>41</v>
      </c>
      <c r="B35" s="19">
        <f>463.92</f>
        <v>463.92</v>
      </c>
      <c r="C35" s="16"/>
      <c r="D35"/>
      <c r="E35"/>
    </row>
    <row r="36" spans="1:5" ht="60.75" customHeight="1">
      <c r="A36" s="29" t="s">
        <v>24</v>
      </c>
      <c r="B36" s="61">
        <v>245.69</v>
      </c>
      <c r="C36" s="12">
        <v>216.65</v>
      </c>
      <c r="D36"/>
      <c r="E36"/>
    </row>
    <row r="37" spans="1:5" ht="33.75" customHeight="1">
      <c r="A37" s="45" t="s">
        <v>79</v>
      </c>
      <c r="B37" s="61"/>
      <c r="C37" s="12"/>
      <c r="D37"/>
      <c r="E37"/>
    </row>
    <row r="38" spans="1:5" ht="38.25" customHeight="1">
      <c r="A38" s="23" t="s">
        <v>25</v>
      </c>
      <c r="B38" s="19">
        <v>95.95</v>
      </c>
      <c r="C38" s="12"/>
      <c r="D38"/>
      <c r="E38"/>
    </row>
    <row r="39" spans="1:5" ht="48.75" customHeight="1">
      <c r="A39" s="23" t="s">
        <v>51</v>
      </c>
      <c r="B39" s="19">
        <v>2.9</v>
      </c>
      <c r="C39" s="15"/>
      <c r="D39"/>
      <c r="E39"/>
    </row>
    <row r="40" spans="1:5" ht="57.75" customHeight="1">
      <c r="A40" s="23" t="s">
        <v>52</v>
      </c>
      <c r="B40" s="19">
        <v>5.64</v>
      </c>
      <c r="C40" s="12"/>
      <c r="D40"/>
      <c r="E40"/>
    </row>
    <row r="41" spans="1:5" ht="35.25" customHeight="1">
      <c r="A41" s="45" t="s">
        <v>80</v>
      </c>
      <c r="B41" s="19"/>
      <c r="C41" s="12"/>
      <c r="D41"/>
      <c r="E41"/>
    </row>
    <row r="42" spans="1:5" ht="45" customHeight="1">
      <c r="A42" s="23" t="s">
        <v>53</v>
      </c>
      <c r="B42" s="19">
        <v>6.18</v>
      </c>
      <c r="C42" s="12"/>
      <c r="D42"/>
      <c r="E42"/>
    </row>
    <row r="43" spans="1:5" ht="45" customHeight="1">
      <c r="A43" s="45" t="s">
        <v>81</v>
      </c>
      <c r="B43" s="19"/>
      <c r="C43" s="12"/>
      <c r="D43"/>
      <c r="E43"/>
    </row>
    <row r="44" spans="1:5" ht="50.25" customHeight="1">
      <c r="A44" s="23" t="s">
        <v>54</v>
      </c>
      <c r="B44" s="19">
        <v>6.65</v>
      </c>
      <c r="C44" s="12"/>
      <c r="D44"/>
      <c r="E44"/>
    </row>
    <row r="45" spans="1:5" ht="68.25" customHeight="1">
      <c r="A45" s="23" t="s">
        <v>55</v>
      </c>
      <c r="B45" s="19">
        <v>8.52</v>
      </c>
      <c r="C45" s="12"/>
      <c r="D45"/>
      <c r="E45"/>
    </row>
    <row r="46" spans="1:5" ht="44.25" customHeight="1">
      <c r="A46" s="23" t="s">
        <v>56</v>
      </c>
      <c r="B46" s="19">
        <v>30.27</v>
      </c>
      <c r="C46" s="12"/>
      <c r="D46"/>
      <c r="E46"/>
    </row>
    <row r="47" spans="1:5" ht="63.75" customHeight="1">
      <c r="A47" s="23" t="s">
        <v>57</v>
      </c>
      <c r="B47" s="19">
        <v>71.8</v>
      </c>
      <c r="C47" s="16"/>
      <c r="D47"/>
      <c r="E47"/>
    </row>
    <row r="48" spans="1:5" ht="51" customHeight="1">
      <c r="A48" s="23" t="s">
        <v>58</v>
      </c>
      <c r="B48" s="19">
        <v>27.15</v>
      </c>
      <c r="C48" s="12"/>
      <c r="D48"/>
      <c r="E48"/>
    </row>
    <row r="49" spans="1:5" ht="40.5" customHeight="1">
      <c r="A49" s="45" t="s">
        <v>85</v>
      </c>
      <c r="B49" s="59"/>
      <c r="C49" s="12"/>
      <c r="D49"/>
      <c r="E49"/>
    </row>
    <row r="50" spans="1:5" ht="50.25" customHeight="1">
      <c r="A50" s="39" t="s">
        <v>59</v>
      </c>
      <c r="B50" s="59">
        <v>50</v>
      </c>
      <c r="C50" s="22"/>
      <c r="D50"/>
      <c r="E50"/>
    </row>
    <row r="51" spans="1:5" ht="50.25" customHeight="1">
      <c r="A51" s="30" t="s">
        <v>61</v>
      </c>
      <c r="B51" s="107">
        <v>49.92</v>
      </c>
      <c r="C51" s="86"/>
      <c r="D51"/>
      <c r="E51"/>
    </row>
    <row r="52" spans="1:5" ht="66.75" customHeight="1">
      <c r="A52" s="30" t="s">
        <v>62</v>
      </c>
      <c r="B52" s="98">
        <v>54.05</v>
      </c>
      <c r="C52" s="12"/>
      <c r="D52"/>
      <c r="E52"/>
    </row>
    <row r="53" spans="1:5" ht="50.25" customHeight="1">
      <c r="A53" s="23" t="s">
        <v>63</v>
      </c>
      <c r="B53" s="19">
        <v>5.3</v>
      </c>
      <c r="C53" s="12"/>
      <c r="D53"/>
      <c r="E53"/>
    </row>
    <row r="54" spans="1:5" ht="65.25" customHeight="1" thickBot="1">
      <c r="A54" s="23" t="s">
        <v>70</v>
      </c>
      <c r="B54" s="19">
        <v>97.47</v>
      </c>
      <c r="C54" s="12"/>
      <c r="D54"/>
      <c r="E54"/>
    </row>
    <row r="55" spans="1:5" ht="46.5" customHeight="1" thickBot="1">
      <c r="A55" s="108" t="s">
        <v>60</v>
      </c>
      <c r="B55" s="91">
        <f>SUM(B56:B62)</f>
        <v>135.05</v>
      </c>
      <c r="C55" s="109"/>
      <c r="D55"/>
      <c r="E55"/>
    </row>
    <row r="56" spans="1:5" ht="75" customHeight="1">
      <c r="A56" s="23" t="s">
        <v>64</v>
      </c>
      <c r="B56" s="19">
        <v>22.9</v>
      </c>
      <c r="C56" s="12"/>
      <c r="D56"/>
      <c r="E56"/>
    </row>
    <row r="57" spans="1:5" ht="51" customHeight="1">
      <c r="A57" s="23" t="s">
        <v>65</v>
      </c>
      <c r="B57" s="19">
        <v>25.42</v>
      </c>
      <c r="C57" s="12"/>
      <c r="D57"/>
      <c r="E57"/>
    </row>
    <row r="58" spans="1:5" ht="48" customHeight="1">
      <c r="A58" s="23" t="s">
        <v>66</v>
      </c>
      <c r="B58" s="16">
        <v>5.5</v>
      </c>
      <c r="C58" s="12"/>
      <c r="D58"/>
      <c r="E58"/>
    </row>
    <row r="59" spans="1:5" ht="48" customHeight="1">
      <c r="A59" s="39" t="s">
        <v>67</v>
      </c>
      <c r="B59" s="16">
        <v>16.46</v>
      </c>
      <c r="C59" s="12"/>
      <c r="D59"/>
      <c r="E59"/>
    </row>
    <row r="60" spans="1:5" ht="63" customHeight="1" thickBot="1">
      <c r="A60" s="25" t="s">
        <v>68</v>
      </c>
      <c r="B60" s="99">
        <v>27.94</v>
      </c>
      <c r="C60" s="67"/>
      <c r="D60"/>
      <c r="E60"/>
    </row>
    <row r="61" spans="1:5" ht="63" customHeight="1">
      <c r="A61" s="23" t="s">
        <v>69</v>
      </c>
      <c r="B61" s="19">
        <v>26.43</v>
      </c>
      <c r="C61" s="12"/>
      <c r="D61"/>
      <c r="E61"/>
    </row>
    <row r="62" spans="1:5" ht="63" customHeight="1" thickBot="1">
      <c r="A62" s="23" t="s">
        <v>71</v>
      </c>
      <c r="B62" s="16">
        <v>10.4</v>
      </c>
      <c r="C62" s="12"/>
      <c r="D62"/>
      <c r="E62"/>
    </row>
    <row r="63" spans="1:5" ht="43.5" customHeight="1">
      <c r="A63" s="31" t="s">
        <v>131</v>
      </c>
      <c r="B63" s="50">
        <f>B64+B65</f>
        <v>58.33</v>
      </c>
      <c r="C63" s="21"/>
      <c r="D63"/>
      <c r="E63"/>
    </row>
    <row r="64" spans="1:5" ht="44.25" customHeight="1">
      <c r="A64" s="32" t="s">
        <v>132</v>
      </c>
      <c r="B64" s="52">
        <v>9.65</v>
      </c>
      <c r="C64" s="12"/>
      <c r="D64"/>
      <c r="E64"/>
    </row>
    <row r="65" spans="1:5" ht="40.5" customHeight="1" thickBot="1">
      <c r="A65" s="25" t="s">
        <v>133</v>
      </c>
      <c r="B65" s="60">
        <v>48.68</v>
      </c>
      <c r="C65" s="65"/>
      <c r="D65"/>
      <c r="E65"/>
    </row>
    <row r="66" spans="1:5" ht="22.5" customHeight="1">
      <c r="A66" s="31" t="s">
        <v>123</v>
      </c>
      <c r="B66" s="50">
        <f>B63+B55+B33+B32+B26+B21+B12</f>
        <v>13836.43</v>
      </c>
      <c r="C66" s="116"/>
      <c r="D66"/>
      <c r="E66"/>
    </row>
    <row r="67" spans="1:5" ht="21" customHeight="1" thickBot="1">
      <c r="A67" s="25"/>
      <c r="B67" s="60"/>
      <c r="C67" s="117"/>
      <c r="D67"/>
      <c r="E67"/>
    </row>
    <row r="68" spans="1:5" ht="37.5" customHeight="1" thickBot="1">
      <c r="A68" s="33" t="s">
        <v>83</v>
      </c>
      <c r="B68" s="62">
        <f>B10-B12-B21-B26-B32-B33-B55-B63</f>
        <v>3653.2499999999995</v>
      </c>
      <c r="C68" s="127"/>
      <c r="D68"/>
      <c r="E68"/>
    </row>
    <row r="69" spans="1:5" ht="62.25" customHeight="1">
      <c r="A69" s="35" t="s">
        <v>84</v>
      </c>
      <c r="B69" s="84">
        <f>SUM(B70:B74)</f>
        <v>819.91</v>
      </c>
      <c r="C69" s="21"/>
      <c r="D69"/>
      <c r="E69"/>
    </row>
    <row r="70" spans="1:5" ht="36">
      <c r="A70" s="23" t="s">
        <v>137</v>
      </c>
      <c r="B70" s="18">
        <v>741.86</v>
      </c>
      <c r="C70" s="12"/>
      <c r="D70"/>
      <c r="E70"/>
    </row>
    <row r="71" spans="1:5" ht="63" customHeight="1">
      <c r="A71" s="36" t="s">
        <v>138</v>
      </c>
      <c r="B71" s="18">
        <v>20.66</v>
      </c>
      <c r="C71" s="12"/>
      <c r="D71"/>
      <c r="E71"/>
    </row>
    <row r="72" spans="1:5" ht="47.25" customHeight="1">
      <c r="A72" s="23" t="s">
        <v>166</v>
      </c>
      <c r="B72" s="19">
        <v>27.15</v>
      </c>
      <c r="C72" s="12"/>
      <c r="D72"/>
      <c r="E72"/>
    </row>
    <row r="73" spans="1:5" ht="36.75" customHeight="1">
      <c r="A73" s="45" t="s">
        <v>85</v>
      </c>
      <c r="B73" s="59"/>
      <c r="C73" s="12"/>
      <c r="D73"/>
      <c r="E73"/>
    </row>
    <row r="74" spans="1:5" ht="105.75" customHeight="1" thickBot="1">
      <c r="A74" s="25" t="s">
        <v>82</v>
      </c>
      <c r="B74" s="66">
        <v>30.24</v>
      </c>
      <c r="C74" s="67"/>
      <c r="D74"/>
      <c r="E74"/>
    </row>
    <row r="75" ht="27" customHeight="1">
      <c r="A75" s="37"/>
    </row>
    <row r="76" ht="18">
      <c r="A76" s="37"/>
    </row>
    <row r="77" spans="1:3" ht="18">
      <c r="A77" s="37" t="s">
        <v>1</v>
      </c>
      <c r="C77" s="6" t="s">
        <v>114</v>
      </c>
    </row>
    <row r="78" ht="18">
      <c r="A78" s="37"/>
    </row>
    <row r="79" ht="18">
      <c r="A79" s="37"/>
    </row>
    <row r="80" ht="18">
      <c r="A80" s="37"/>
    </row>
    <row r="81" ht="18">
      <c r="A81" s="37"/>
    </row>
    <row r="82" spans="1:6" ht="27" customHeight="1">
      <c r="A82" s="129" t="s">
        <v>50</v>
      </c>
      <c r="B82" s="1"/>
      <c r="C82" s="9"/>
      <c r="D82" s="9"/>
      <c r="E82" s="1"/>
      <c r="F82" s="17"/>
    </row>
    <row r="83" spans="1:6" ht="75.75">
      <c r="A83" s="8" t="s">
        <v>116</v>
      </c>
      <c r="B83" s="94" t="s">
        <v>3</v>
      </c>
      <c r="C83" s="94" t="s">
        <v>11</v>
      </c>
      <c r="D83" s="100" t="s">
        <v>4</v>
      </c>
      <c r="E83" s="100" t="s">
        <v>5</v>
      </c>
      <c r="F83" s="3" t="s">
        <v>6</v>
      </c>
    </row>
    <row r="84" spans="1:6" ht="18.75" thickBot="1">
      <c r="A84" s="42" t="s">
        <v>14</v>
      </c>
      <c r="B84" s="94"/>
      <c r="C84" s="94"/>
      <c r="D84" s="100"/>
      <c r="E84" s="100"/>
      <c r="F84" s="3"/>
    </row>
    <row r="85" spans="1:6" ht="18.75" thickBot="1">
      <c r="A85" s="42" t="s">
        <v>12</v>
      </c>
      <c r="B85" s="94"/>
      <c r="C85" s="94"/>
      <c r="D85" s="100"/>
      <c r="E85" s="100"/>
      <c r="F85" s="133">
        <v>4549.87</v>
      </c>
    </row>
    <row r="86" spans="1:6" ht="18">
      <c r="A86" s="42" t="s">
        <v>13</v>
      </c>
      <c r="B86" s="94"/>
      <c r="C86" s="94"/>
      <c r="D86" s="100"/>
      <c r="E86" s="100"/>
      <c r="F86" s="3">
        <v>0</v>
      </c>
    </row>
    <row r="87" spans="1:6" ht="18">
      <c r="A87" s="42" t="s">
        <v>7</v>
      </c>
      <c r="B87" s="135">
        <v>13663.3</v>
      </c>
      <c r="C87" s="2"/>
      <c r="D87" s="3">
        <v>12938.65</v>
      </c>
      <c r="E87" s="3"/>
      <c r="F87" s="3"/>
    </row>
    <row r="88" spans="1:6" ht="30">
      <c r="A88" s="136" t="s">
        <v>72</v>
      </c>
      <c r="B88" s="51"/>
      <c r="C88" s="17"/>
      <c r="D88" s="10">
        <v>1.16</v>
      </c>
      <c r="E88" s="3"/>
      <c r="F88" s="3"/>
    </row>
    <row r="89" spans="1:6" ht="18">
      <c r="A89" s="130" t="s">
        <v>16</v>
      </c>
      <c r="B89" s="2"/>
      <c r="C89" s="2"/>
      <c r="D89" s="10">
        <f>SUM(D87:D88)</f>
        <v>12939.81</v>
      </c>
      <c r="E89" s="3"/>
      <c r="F89" s="3">
        <f>SUM(F85:F88)</f>
        <v>4549.87</v>
      </c>
    </row>
    <row r="90" spans="1:6" ht="30">
      <c r="A90" s="42" t="s">
        <v>17</v>
      </c>
      <c r="B90" s="2">
        <v>8741.17</v>
      </c>
      <c r="C90" s="2">
        <v>8671.67</v>
      </c>
      <c r="D90" s="3">
        <v>8277.57</v>
      </c>
      <c r="E90" s="10">
        <v>9426.18</v>
      </c>
      <c r="F90" s="3"/>
    </row>
    <row r="91" spans="1:6" ht="18">
      <c r="A91" s="42" t="s">
        <v>18</v>
      </c>
      <c r="B91" s="2">
        <v>1031.58</v>
      </c>
      <c r="C91" s="2">
        <v>437.03</v>
      </c>
      <c r="D91" s="3">
        <v>976.87</v>
      </c>
      <c r="E91" s="10">
        <v>431.98</v>
      </c>
      <c r="F91" s="3"/>
    </row>
    <row r="92" spans="1:6" ht="18">
      <c r="A92" s="42" t="s">
        <v>19</v>
      </c>
      <c r="B92" s="2">
        <v>614.3</v>
      </c>
      <c r="C92" s="2">
        <v>542.1</v>
      </c>
      <c r="D92" s="3">
        <v>581.72</v>
      </c>
      <c r="E92" s="10">
        <v>573.1</v>
      </c>
      <c r="F92" s="3"/>
    </row>
    <row r="93" spans="1:6" ht="18">
      <c r="A93" s="42" t="s">
        <v>33</v>
      </c>
      <c r="B93" s="2">
        <v>164.55</v>
      </c>
      <c r="C93" s="2">
        <v>165.24</v>
      </c>
      <c r="D93" s="3">
        <v>155.82</v>
      </c>
      <c r="E93" s="10">
        <v>206.55</v>
      </c>
      <c r="F93" s="3"/>
    </row>
    <row r="94" spans="1:6" ht="30">
      <c r="A94" s="42" t="s">
        <v>15</v>
      </c>
      <c r="B94" s="2">
        <v>3102.19</v>
      </c>
      <c r="C94" s="2"/>
      <c r="D94" s="3">
        <v>3116.42</v>
      </c>
      <c r="E94" s="10"/>
      <c r="F94" s="3"/>
    </row>
    <row r="95" spans="1:6" ht="18">
      <c r="A95" s="42" t="s">
        <v>34</v>
      </c>
      <c r="B95" s="10">
        <v>1801.92</v>
      </c>
      <c r="C95" s="10"/>
      <c r="D95" s="10"/>
      <c r="E95" s="134">
        <v>1783.83</v>
      </c>
      <c r="F95" s="10"/>
    </row>
    <row r="96" spans="1:6" ht="18">
      <c r="A96" s="42" t="s">
        <v>35</v>
      </c>
      <c r="B96" s="131">
        <v>472.1</v>
      </c>
      <c r="C96" s="10"/>
      <c r="D96" s="10"/>
      <c r="E96" s="131">
        <v>508.32</v>
      </c>
      <c r="F96" s="10"/>
    </row>
    <row r="97" spans="1:6" ht="18">
      <c r="A97" s="42" t="s">
        <v>36</v>
      </c>
      <c r="B97" s="2">
        <v>60</v>
      </c>
      <c r="C97" s="3"/>
      <c r="D97" s="3"/>
      <c r="E97" s="2">
        <v>50</v>
      </c>
      <c r="F97" s="3"/>
    </row>
    <row r="98" spans="1:6" ht="30">
      <c r="A98" s="42" t="s">
        <v>37</v>
      </c>
      <c r="B98" s="2">
        <v>768.17</v>
      </c>
      <c r="C98" s="3"/>
      <c r="D98" s="3"/>
      <c r="E98" s="2">
        <v>856.47</v>
      </c>
      <c r="F98" s="16"/>
    </row>
    <row r="99" spans="1:6" ht="18">
      <c r="A99" s="42" t="s">
        <v>38</v>
      </c>
      <c r="B99" s="2"/>
      <c r="C99" s="3"/>
      <c r="D99" s="3"/>
      <c r="E99" s="2"/>
      <c r="F99" s="3">
        <v>0</v>
      </c>
    </row>
    <row r="100" spans="1:6" ht="18">
      <c r="A100" s="42" t="s">
        <v>39</v>
      </c>
      <c r="B100" s="2"/>
      <c r="C100" s="3"/>
      <c r="D100" s="3"/>
      <c r="E100" s="2"/>
      <c r="F100" s="3">
        <v>3653.25</v>
      </c>
    </row>
    <row r="101" spans="1:6" ht="18">
      <c r="A101" s="42" t="s">
        <v>10</v>
      </c>
      <c r="B101" s="2"/>
      <c r="C101" s="3"/>
      <c r="D101" s="3">
        <f>D89</f>
        <v>12939.81</v>
      </c>
      <c r="E101" s="3">
        <f>SUM(E90:E100)</f>
        <v>13836.429999999998</v>
      </c>
      <c r="F101" s="16"/>
    </row>
    <row r="102" spans="1:6" ht="18">
      <c r="A102" s="42"/>
      <c r="B102" s="2"/>
      <c r="C102" s="3"/>
      <c r="D102" s="3"/>
      <c r="E102" s="2"/>
      <c r="F102" s="16"/>
    </row>
    <row r="103" spans="1:6" ht="18">
      <c r="A103" s="42"/>
      <c r="B103" s="2"/>
      <c r="C103" s="3"/>
      <c r="D103" s="3"/>
      <c r="E103" s="2"/>
      <c r="F103" s="16"/>
    </row>
    <row r="104" spans="1:6" ht="18">
      <c r="A104" s="42"/>
      <c r="B104" s="2"/>
      <c r="C104" s="3"/>
      <c r="D104" s="3"/>
      <c r="E104" s="2"/>
      <c r="F104" s="16"/>
    </row>
    <row r="105" spans="1:6" ht="18">
      <c r="A105" s="42"/>
      <c r="B105" s="2"/>
      <c r="C105" s="3"/>
      <c r="D105" s="3"/>
      <c r="E105" s="2"/>
      <c r="F105" s="16"/>
    </row>
    <row r="106" spans="1:6" ht="18">
      <c r="A106" s="42"/>
      <c r="B106" s="2"/>
      <c r="C106" s="3"/>
      <c r="D106" s="3"/>
      <c r="E106" s="2"/>
      <c r="F106" s="16"/>
    </row>
    <row r="107" spans="1:6" ht="18">
      <c r="A107" s="42"/>
      <c r="B107" s="2"/>
      <c r="C107" s="3"/>
      <c r="D107" s="3"/>
      <c r="E107" s="2"/>
      <c r="F107" s="16"/>
    </row>
    <row r="108" spans="1:6" ht="18">
      <c r="A108" s="42"/>
      <c r="B108" s="2"/>
      <c r="C108" s="3"/>
      <c r="D108" s="3"/>
      <c r="E108" s="2"/>
      <c r="F108" s="16"/>
    </row>
    <row r="109" spans="1:6" ht="18">
      <c r="A109" s="42"/>
      <c r="B109" s="2"/>
      <c r="C109" s="3"/>
      <c r="D109" s="3"/>
      <c r="E109" s="2"/>
      <c r="F109" s="16"/>
    </row>
    <row r="110" spans="1:6" ht="18">
      <c r="A110" s="42"/>
      <c r="B110" s="2"/>
      <c r="C110" s="3"/>
      <c r="D110" s="3"/>
      <c r="E110" s="2"/>
      <c r="F110" s="16"/>
    </row>
    <row r="111" spans="1:6" ht="18">
      <c r="A111" s="42"/>
      <c r="B111" s="2"/>
      <c r="C111" s="3"/>
      <c r="D111" s="3"/>
      <c r="E111" s="2"/>
      <c r="F111" s="16"/>
    </row>
    <row r="112" spans="1:6" ht="18">
      <c r="A112" s="7"/>
      <c r="B112" s="2"/>
      <c r="C112" s="3"/>
      <c r="D112" s="3"/>
      <c r="E112" s="2"/>
      <c r="F112" s="16"/>
    </row>
    <row r="113" spans="1:6" ht="18">
      <c r="A113" s="7"/>
      <c r="B113" s="2"/>
      <c r="C113" s="3"/>
      <c r="D113" s="3"/>
      <c r="E113" s="2"/>
      <c r="F113" s="16"/>
    </row>
    <row r="114" spans="1:6" ht="18">
      <c r="A114" s="7"/>
      <c r="B114" s="2"/>
      <c r="C114" s="3"/>
      <c r="D114" s="3"/>
      <c r="E114" s="2"/>
      <c r="F114" s="16"/>
    </row>
    <row r="115" spans="1:6" ht="18">
      <c r="A115" s="7"/>
      <c r="B115" s="2"/>
      <c r="C115" s="3"/>
      <c r="D115" s="3"/>
      <c r="E115" s="2"/>
      <c r="F115" s="16"/>
    </row>
    <row r="116" spans="1:6" ht="18">
      <c r="A116" s="7"/>
      <c r="B116" s="2"/>
      <c r="C116" s="3"/>
      <c r="D116" s="3"/>
      <c r="E116" s="2"/>
      <c r="F116" s="16"/>
    </row>
    <row r="117" spans="1:6" ht="18">
      <c r="A117" s="14"/>
      <c r="B117" s="12"/>
      <c r="C117" s="16"/>
      <c r="D117" s="16"/>
      <c r="E117" s="12"/>
      <c r="F117" s="16"/>
    </row>
    <row r="118" spans="1:6" ht="18">
      <c r="A118" s="14"/>
      <c r="B118" s="12"/>
      <c r="C118" s="16"/>
      <c r="D118" s="16"/>
      <c r="E118" s="12"/>
      <c r="F118" s="16"/>
    </row>
    <row r="119" spans="3:6" ht="18">
      <c r="C119" s="5"/>
      <c r="F119" s="17"/>
    </row>
    <row r="120" spans="3:6" ht="18">
      <c r="C120" s="5"/>
      <c r="F120" s="17"/>
    </row>
    <row r="121" spans="3:6" ht="18">
      <c r="C121" s="5"/>
      <c r="F121" s="17"/>
    </row>
    <row r="122" spans="3:6" ht="18">
      <c r="C122" s="5"/>
      <c r="F122" s="17"/>
    </row>
    <row r="123" spans="3:6" ht="18">
      <c r="C123" s="5"/>
      <c r="F123" s="17"/>
    </row>
    <row r="124" spans="3:6" ht="18">
      <c r="C124" s="5"/>
      <c r="F124" s="17"/>
    </row>
    <row r="125" spans="3:6" ht="18">
      <c r="C125" s="5"/>
      <c r="F125" s="17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74.7109375" style="44" customWidth="1"/>
    <col min="2" max="2" width="11.28125" style="155" customWidth="1"/>
    <col min="3" max="3" width="9.57421875" style="6" bestFit="1" customWidth="1"/>
    <col min="4" max="5" width="9.140625" style="6" customWidth="1"/>
    <col min="6" max="6" width="10.57421875" style="6" bestFit="1" customWidth="1"/>
    <col min="7" max="16384" width="9.140625" style="6" customWidth="1"/>
  </cols>
  <sheetData>
    <row r="1" ht="18" customHeight="1">
      <c r="A1" s="169" t="s">
        <v>178</v>
      </c>
    </row>
    <row r="2" ht="5.25" customHeight="1" hidden="1">
      <c r="A2" s="126"/>
    </row>
    <row r="3" ht="18" hidden="1">
      <c r="A3" s="126"/>
    </row>
    <row r="4" ht="18" hidden="1">
      <c r="A4" s="126"/>
    </row>
    <row r="5" spans="1:2" ht="18">
      <c r="A5" s="184" t="s">
        <v>175</v>
      </c>
      <c r="B5" s="185"/>
    </row>
    <row r="6" ht="2.25" customHeight="1"/>
    <row r="7" spans="1:2" s="156" customFormat="1" ht="36">
      <c r="A7" s="172" t="s">
        <v>116</v>
      </c>
      <c r="B7" s="173" t="s">
        <v>174</v>
      </c>
    </row>
    <row r="8" spans="1:2" s="158" customFormat="1" ht="12.75">
      <c r="A8" s="157" t="s">
        <v>119</v>
      </c>
      <c r="B8" s="170"/>
    </row>
    <row r="9" spans="1:2" s="158" customFormat="1" ht="12.75">
      <c r="A9" s="159" t="s">
        <v>176</v>
      </c>
      <c r="B9" s="170">
        <v>525839</v>
      </c>
    </row>
    <row r="10" spans="1:2" s="158" customFormat="1" ht="12.75">
      <c r="A10" s="160" t="s">
        <v>204</v>
      </c>
      <c r="B10" s="170">
        <f>B9-B11</f>
        <v>205975.83000000002</v>
      </c>
    </row>
    <row r="11" spans="1:2" s="158" customFormat="1" ht="12.75">
      <c r="A11" s="161" t="s">
        <v>203</v>
      </c>
      <c r="B11" s="170">
        <v>319863.17</v>
      </c>
    </row>
    <row r="12" spans="1:2" s="158" customFormat="1" ht="15.75" customHeight="1">
      <c r="A12" s="162" t="s">
        <v>172</v>
      </c>
      <c r="B12" s="170">
        <v>7282704.96</v>
      </c>
    </row>
    <row r="13" spans="1:2" s="158" customFormat="1" ht="12.75">
      <c r="A13" s="163" t="s">
        <v>173</v>
      </c>
      <c r="B13" s="170">
        <v>582452.22</v>
      </c>
    </row>
    <row r="14" spans="1:2" s="158" customFormat="1" ht="12.75">
      <c r="A14" s="163" t="s">
        <v>177</v>
      </c>
      <c r="B14" s="170">
        <v>1447.59</v>
      </c>
    </row>
    <row r="15" spans="1:3" s="158" customFormat="1" ht="12.75">
      <c r="A15" s="163" t="s">
        <v>168</v>
      </c>
      <c r="B15" s="170">
        <f>B9+B12+B14</f>
        <v>7809991.55</v>
      </c>
      <c r="C15" s="176"/>
    </row>
    <row r="16" spans="1:2" s="158" customFormat="1" ht="12.75">
      <c r="A16" s="157" t="s">
        <v>120</v>
      </c>
      <c r="B16" s="170"/>
    </row>
    <row r="17" spans="1:3" s="158" customFormat="1" ht="12.75">
      <c r="A17" s="157" t="s">
        <v>121</v>
      </c>
      <c r="B17" s="170">
        <f>B18+B19+B20</f>
        <v>3867654.95</v>
      </c>
      <c r="C17" s="177"/>
    </row>
    <row r="18" spans="1:3" s="158" customFormat="1" ht="12.75">
      <c r="A18" s="164" t="s">
        <v>179</v>
      </c>
      <c r="B18" s="170">
        <v>3020870.85</v>
      </c>
      <c r="C18" s="178"/>
    </row>
    <row r="19" spans="1:3" s="158" customFormat="1" ht="25.5">
      <c r="A19" s="165" t="s">
        <v>125</v>
      </c>
      <c r="B19" s="170">
        <v>177510</v>
      </c>
      <c r="C19" s="179"/>
    </row>
    <row r="20" spans="1:3" s="158" customFormat="1" ht="25.5">
      <c r="A20" s="164" t="s">
        <v>205</v>
      </c>
      <c r="B20" s="170">
        <v>669274.1</v>
      </c>
      <c r="C20" s="178"/>
    </row>
    <row r="21" spans="1:3" s="158" customFormat="1" ht="12.75">
      <c r="A21" s="157" t="s">
        <v>200</v>
      </c>
      <c r="B21" s="170">
        <f>B22+B27+B28+B29+B30+B31+B32+B33+B34+B35+B36+B37+B38+B39+B40+B41+B42</f>
        <v>2894377.0700000003</v>
      </c>
      <c r="C21" s="178"/>
    </row>
    <row r="22" spans="1:3" s="158" customFormat="1" ht="12.75">
      <c r="A22" s="168" t="s">
        <v>180</v>
      </c>
      <c r="B22" s="170">
        <f>B23+B24+B25+B26</f>
        <v>483908.8300000001</v>
      </c>
      <c r="C22" s="178"/>
    </row>
    <row r="23" spans="1:3" s="158" customFormat="1" ht="29.25" customHeight="1">
      <c r="A23" s="164" t="s">
        <v>181</v>
      </c>
      <c r="B23" s="170">
        <v>334978.28</v>
      </c>
      <c r="C23" s="178"/>
    </row>
    <row r="24" spans="1:3" s="158" customFormat="1" ht="18" customHeight="1">
      <c r="A24" s="164" t="s">
        <v>182</v>
      </c>
      <c r="B24" s="170">
        <v>60394.14</v>
      </c>
      <c r="C24" s="177"/>
    </row>
    <row r="25" spans="1:3" s="158" customFormat="1" ht="25.5">
      <c r="A25" s="164" t="s">
        <v>183</v>
      </c>
      <c r="B25" s="170">
        <v>4250</v>
      </c>
      <c r="C25" s="178"/>
    </row>
    <row r="26" spans="1:3" s="158" customFormat="1" ht="27.75" customHeight="1">
      <c r="A26" s="164" t="s">
        <v>184</v>
      </c>
      <c r="B26" s="170">
        <v>84286.41</v>
      </c>
      <c r="C26" s="178"/>
    </row>
    <row r="27" spans="1:3" s="158" customFormat="1" ht="12.75">
      <c r="A27" s="164" t="s">
        <v>185</v>
      </c>
      <c r="B27" s="170">
        <v>55080</v>
      </c>
      <c r="C27" s="178"/>
    </row>
    <row r="28" spans="1:6" s="158" customFormat="1" ht="25.5">
      <c r="A28" s="164" t="s">
        <v>186</v>
      </c>
      <c r="B28" s="170">
        <v>1119402.26</v>
      </c>
      <c r="C28" s="179"/>
      <c r="D28" s="176"/>
      <c r="F28" s="176"/>
    </row>
    <row r="29" spans="1:3" s="158" customFormat="1" ht="25.5">
      <c r="A29" s="164" t="s">
        <v>187</v>
      </c>
      <c r="B29" s="170">
        <v>71083.31</v>
      </c>
      <c r="C29" s="180"/>
    </row>
    <row r="30" spans="1:3" s="158" customFormat="1" ht="12.75">
      <c r="A30" s="164" t="s">
        <v>188</v>
      </c>
      <c r="B30" s="170">
        <v>82500</v>
      </c>
      <c r="C30" s="180"/>
    </row>
    <row r="31" spans="1:3" s="166" customFormat="1" ht="12.75">
      <c r="A31" s="164" t="s">
        <v>189</v>
      </c>
      <c r="B31" s="170">
        <v>3350</v>
      </c>
      <c r="C31" s="180"/>
    </row>
    <row r="32" spans="1:3" s="166" customFormat="1" ht="12.75">
      <c r="A32" s="167" t="s">
        <v>190</v>
      </c>
      <c r="B32" s="170">
        <v>11000</v>
      </c>
      <c r="C32" s="180"/>
    </row>
    <row r="33" spans="1:3" s="166" customFormat="1" ht="12.75">
      <c r="A33" s="167" t="s">
        <v>191</v>
      </c>
      <c r="B33" s="170">
        <v>285282.72</v>
      </c>
      <c r="C33" s="179"/>
    </row>
    <row r="34" spans="1:2" s="166" customFormat="1" ht="25.5">
      <c r="A34" s="167" t="s">
        <v>192</v>
      </c>
      <c r="B34" s="170">
        <v>30800</v>
      </c>
    </row>
    <row r="35" spans="1:2" s="166" customFormat="1" ht="25.5">
      <c r="A35" s="167" t="s">
        <v>193</v>
      </c>
      <c r="B35" s="170">
        <v>20296</v>
      </c>
    </row>
    <row r="36" spans="1:2" s="166" customFormat="1" ht="12.75">
      <c r="A36" s="167" t="s">
        <v>194</v>
      </c>
      <c r="B36" s="170">
        <v>105950</v>
      </c>
    </row>
    <row r="37" spans="1:2" s="166" customFormat="1" ht="25.5">
      <c r="A37" s="167" t="s">
        <v>195</v>
      </c>
      <c r="B37" s="170">
        <v>49500</v>
      </c>
    </row>
    <row r="38" spans="1:2" s="166" customFormat="1" ht="12.75">
      <c r="A38" s="167" t="s">
        <v>196</v>
      </c>
      <c r="B38" s="170">
        <v>45000</v>
      </c>
    </row>
    <row r="39" spans="1:2" s="166" customFormat="1" ht="38.25">
      <c r="A39" s="167" t="s">
        <v>197</v>
      </c>
      <c r="B39" s="170">
        <v>5700</v>
      </c>
    </row>
    <row r="40" spans="1:2" s="166" customFormat="1" ht="12.75">
      <c r="A40" s="167" t="s">
        <v>198</v>
      </c>
      <c r="B40" s="170">
        <v>7609.95</v>
      </c>
    </row>
    <row r="41" spans="1:2" s="166" customFormat="1" ht="12.75">
      <c r="A41" s="167" t="s">
        <v>199</v>
      </c>
      <c r="B41" s="170">
        <f>414000-53820</f>
        <v>360180</v>
      </c>
    </row>
    <row r="42" spans="1:2" s="166" customFormat="1" ht="12.75">
      <c r="A42" s="167" t="s">
        <v>206</v>
      </c>
      <c r="B42" s="170">
        <f>103914+53820</f>
        <v>157734</v>
      </c>
    </row>
    <row r="43" spans="1:2" s="158" customFormat="1" ht="12.75">
      <c r="A43" s="157" t="s">
        <v>131</v>
      </c>
      <c r="B43" s="170">
        <f>B44</f>
        <v>37835.24</v>
      </c>
    </row>
    <row r="44" spans="1:2" s="158" customFormat="1" ht="12.75">
      <c r="A44" s="164" t="s">
        <v>143</v>
      </c>
      <c r="B44" s="170">
        <v>37835.24</v>
      </c>
    </row>
    <row r="45" spans="1:3" s="158" customFormat="1" ht="12.75">
      <c r="A45" s="163" t="s">
        <v>123</v>
      </c>
      <c r="B45" s="171">
        <f>B43+B21+B17</f>
        <v>6799867.260000001</v>
      </c>
      <c r="C45" s="176"/>
    </row>
    <row r="46" s="158" customFormat="1" ht="12.75">
      <c r="A46" s="157" t="s">
        <v>73</v>
      </c>
    </row>
    <row r="47" spans="1:2" s="158" customFormat="1" ht="12.75">
      <c r="A47" s="160" t="s">
        <v>204</v>
      </c>
      <c r="B47" s="170">
        <f>B15-B17-B21-B43-B11-B13-B14</f>
        <v>106361.30999999944</v>
      </c>
    </row>
    <row r="48" spans="1:2" s="158" customFormat="1" ht="12.75">
      <c r="A48" s="161" t="s">
        <v>203</v>
      </c>
      <c r="B48" s="170">
        <f>B11+B13+B14</f>
        <v>903762.9799999999</v>
      </c>
    </row>
    <row r="49" spans="1:2" s="158" customFormat="1" ht="44.25" customHeight="1">
      <c r="A49" s="182" t="s">
        <v>201</v>
      </c>
      <c r="B49" s="183"/>
    </row>
    <row r="50" spans="1:2" s="158" customFormat="1" ht="27.75" customHeight="1">
      <c r="A50" s="174" t="s">
        <v>202</v>
      </c>
      <c r="B50" s="175"/>
    </row>
    <row r="51" ht="18">
      <c r="A51" s="37"/>
    </row>
    <row r="52" ht="18">
      <c r="A52" s="37"/>
    </row>
    <row r="53" ht="18">
      <c r="A53" s="37"/>
    </row>
    <row r="54" ht="18">
      <c r="A54" s="37"/>
    </row>
    <row r="55" ht="18">
      <c r="A55" s="6"/>
    </row>
    <row r="56" ht="18">
      <c r="A56" s="6"/>
    </row>
    <row r="57" ht="18">
      <c r="A57" s="6"/>
    </row>
    <row r="58" ht="18">
      <c r="A58" s="6"/>
    </row>
    <row r="59" ht="18">
      <c r="A59" s="6"/>
    </row>
    <row r="60" ht="18">
      <c r="A60" s="6"/>
    </row>
    <row r="61" ht="18">
      <c r="A61" s="6"/>
    </row>
    <row r="62" ht="18">
      <c r="A62" s="6"/>
    </row>
    <row r="63" ht="18">
      <c r="A63" s="6"/>
    </row>
    <row r="64" ht="18">
      <c r="A64" s="6"/>
    </row>
    <row r="65" ht="18">
      <c r="A65" s="6"/>
    </row>
    <row r="66" ht="18">
      <c r="A66" s="6"/>
    </row>
    <row r="67" ht="18">
      <c r="A67" s="6"/>
    </row>
    <row r="68" ht="18">
      <c r="A68" s="6"/>
    </row>
    <row r="69" ht="18">
      <c r="A69" s="6"/>
    </row>
    <row r="70" ht="18">
      <c r="A70" s="6"/>
    </row>
    <row r="71" ht="18">
      <c r="A71" s="6"/>
    </row>
    <row r="72" ht="18">
      <c r="A72" s="6"/>
    </row>
    <row r="73" ht="18">
      <c r="A73" s="6"/>
    </row>
    <row r="74" ht="18">
      <c r="A74" s="6"/>
    </row>
    <row r="75" ht="18">
      <c r="A75" s="6"/>
    </row>
    <row r="76" ht="18">
      <c r="A76" s="6"/>
    </row>
    <row r="77" ht="18">
      <c r="A77" s="6"/>
    </row>
    <row r="78" ht="18">
      <c r="A78" s="6"/>
    </row>
    <row r="79" ht="18">
      <c r="A79" s="6"/>
    </row>
    <row r="80" ht="18">
      <c r="A80" s="6"/>
    </row>
    <row r="81" ht="18">
      <c r="A81" s="6"/>
    </row>
    <row r="82" ht="18">
      <c r="A82" s="6"/>
    </row>
    <row r="83" ht="18">
      <c r="A83" s="6"/>
    </row>
    <row r="84" ht="18">
      <c r="A84" s="6"/>
    </row>
  </sheetData>
  <mergeCells count="2">
    <mergeCell ref="A49:B49"/>
    <mergeCell ref="A5:B5"/>
  </mergeCells>
  <printOptions/>
  <pageMargins left="0.4724409448818898" right="0.2755905511811024" top="0.25" bottom="0.1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2016-09-05T23:02:19Z</cp:lastPrinted>
  <dcterms:created xsi:type="dcterms:W3CDTF">1996-10-08T23:32:33Z</dcterms:created>
  <dcterms:modified xsi:type="dcterms:W3CDTF">2016-09-05T23:10:42Z</dcterms:modified>
  <cp:category/>
  <cp:version/>
  <cp:contentType/>
  <cp:contentStatus/>
</cp:coreProperties>
</file>